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drapport" sheetId="1" state="visible" r:id="rId1"/>
    <sheet xmlns:r="http://schemas.openxmlformats.org/officeDocument/2006/relationships" name="Sammanfattning" sheetId="2" state="visible" r:id="rId2"/>
    <sheet xmlns:r="http://schemas.openxmlformats.org/officeDocument/2006/relationships" name="Instruktio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YYYY-MM-DD"/>
    <numFmt numFmtId="166" formatCode="HH:MM"/>
    <numFmt numFmtId="167" formatCode="0,00"/>
    <numFmt numFmtId="168" formatCode="# ##0,00 &quot;kr&quot;"/>
    <numFmt numFmtId="169" formatCode="0,0%"/>
  </numFmts>
  <fonts count="6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center" vertical="center"/>
    </xf>
    <xf numFmtId="1" fontId="3" fillId="5" borderId="1" applyAlignment="1" pivotButton="0" quotePrefix="0" xfId="0">
      <alignment horizontal="center" vertical="center"/>
    </xf>
    <xf numFmtId="167" fontId="3" fillId="4" borderId="1" applyAlignment="1" pivotButton="0" quotePrefix="0" xfId="0">
      <alignment horizontal="center" vertical="center"/>
    </xf>
    <xf numFmtId="168" fontId="3" fillId="5" borderId="1" applyAlignment="1" pivotButton="0" quotePrefix="0" xfId="0">
      <alignment horizontal="right" vertical="center"/>
    </xf>
    <xf numFmtId="169" fontId="3" fillId="4" borderId="1" applyAlignment="1" pivotButton="0" quotePrefix="0" xfId="0">
      <alignment horizontal="center" vertical="center"/>
    </xf>
    <xf numFmtId="168" fontId="3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165" fontId="3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167" fontId="3" fillId="2" borderId="1" applyAlignment="1" pivotButton="0" quotePrefix="0" xfId="0">
      <alignment horizontal="center" vertical="center"/>
    </xf>
    <xf numFmtId="169" fontId="3" fillId="2" borderId="1" applyAlignment="1" pivotButton="0" quotePrefix="0" xfId="0">
      <alignment horizontal="center" vertical="center"/>
    </xf>
    <xf numFmtId="168" fontId="3" fillId="2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/>
    </xf>
    <xf numFmtId="167" fontId="4" fillId="6" borderId="1" applyAlignment="1" pivotButton="0" quotePrefix="0" xfId="0">
      <alignment horizontal="center" vertical="center"/>
    </xf>
    <xf numFmtId="169" fontId="4" fillId="6" borderId="1" applyAlignment="1" pivotButton="0" quotePrefix="0" xfId="0">
      <alignment horizontal="center" vertical="center"/>
    </xf>
    <xf numFmtId="168" fontId="4" fillId="6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7" fontId="5" fillId="4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167" fontId="5" fillId="2" borderId="1" applyAlignment="1" pivotButton="0" quotePrefix="0" xfId="0">
      <alignment horizontal="right" vertical="center"/>
    </xf>
    <xf numFmtId="168" fontId="5" fillId="2" borderId="1" applyAlignment="1" pivotButton="0" quotePrefix="0" xfId="0">
      <alignment horizontal="right" vertical="center"/>
    </xf>
    <xf numFmtId="169" fontId="5" fillId="4" borderId="1" applyAlignment="1" pivotButton="0" quotePrefix="0" xfId="0">
      <alignment horizontal="right" vertical="center"/>
    </xf>
    <xf numFmtId="1" fontId="5" fillId="2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right" vertical="center"/>
    </xf>
    <xf numFmtId="1" fontId="3" fillId="2" borderId="1" applyAlignment="1" pivotButton="0" quotePrefix="0" xfId="0">
      <alignment horizontal="center" vertical="center"/>
    </xf>
    <xf numFmtId="1" fontId="3" fillId="4" borderId="1" applyAlignment="1" pivotButton="0" quotePrefix="0" xfId="0">
      <alignment horizontal="center" vertical="center"/>
    </xf>
    <xf numFmtId="0" fontId="4" fillId="6" borderId="1" pivotButton="0" quotePrefix="0" xfId="0"/>
    <xf numFmtId="0" fontId="0" fillId="0" borderId="1" pivotButton="0" quotePrefix="0" xfId="0"/>
    <xf numFmtId="167" fontId="0" fillId="0" borderId="1" pivotButton="0" quotePrefix="0" xfId="0"/>
    <xf numFmtId="165" fontId="0" fillId="0" borderId="1" pivotButton="0" quotePrefix="0" xfId="0"/>
    <xf numFmtId="0" fontId="2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5" borderId="1" applyAlignment="1" pivotButton="0" quotePrefix="0" xfId="0">
      <alignment horizontal="left" vertical="center"/>
    </xf>
    <xf numFmtId="0" fontId="0" fillId="4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3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color rgb="00166534"/>
        <sz val="10"/>
      </font>
      <fill>
        <patternFill patternType="solid">
          <fgColor rgb="00DCFCE7"/>
        </patternFill>
      </fill>
    </dxf>
    <dxf>
      <font>
        <name val="Calibri"/>
        <color rgb="00DC2626"/>
        <sz val="10"/>
      </font>
      <fill>
        <patternFill patternType="solid">
          <fgColor rgb="00FEE2E2"/>
        </patternFill>
      </fill>
    </dxf>
    <dxf>
      <font>
        <name val="Calibri"/>
        <color rgb="00854D0E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Arbetade timmar per medarbetare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'Sammanfattning'!C11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'Sammanfattning'!$A$12:$A$21</f>
            </numRef>
          </cat>
          <val>
            <numRef>
              <f>'Sammanfattning'!$C$12:$C$21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Medarbetare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Timmar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Debiterbar vs Ej debiterbar tid</a:t>
            </a:r>
          </a:p>
        </rich>
      </tx>
    </title>
    <plotArea>
      <pieChart>
        <varyColors val="1"/>
        <ser>
          <idx val="0"/>
          <order val="0"/>
          <tx>
            <strRef>
              <f>'Sammanfattning'!B40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cat>
            <numRef>
              <f>'Sammanfattning'!$A$41:$A$42</f>
            </numRef>
          </cat>
          <val>
            <numRef>
              <f>'Sammanfattning'!$B$41:$B$42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Arbetade timmar per dag</a:t>
            </a:r>
          </a:p>
        </rich>
      </tx>
    </title>
    <plotArea>
      <lineChart>
        <grouping val="standard"/>
        <ser>
          <idx val="0"/>
          <order val="0"/>
          <tx>
            <strRef>
              <f>'Sammanfattning'!B45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'Sammanfattning'!$A$46:$A$50</f>
            </numRef>
          </cat>
          <val>
            <numRef>
              <f>'Sammanfattning'!$B$46:$B$50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Timmar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39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7" customWidth="1" min="2" max="2"/>
    <col width="20" customWidth="1" min="3" max="3"/>
    <col width="14" customWidth="1" min="4" max="4"/>
    <col width="22" customWidth="1" min="5" max="5"/>
    <col width="20" customWidth="1" min="6" max="6"/>
    <col width="10" customWidth="1" min="7" max="7"/>
    <col width="10" customWidth="1" min="8" max="8"/>
    <col width="11" customWidth="1" min="9" max="9"/>
    <col width="16" customWidth="1" min="10" max="10"/>
    <col width="12" customWidth="1" min="11" max="11"/>
    <col width="18" customWidth="1" min="12" max="12"/>
    <col width="13" customWidth="1" min="13" max="13"/>
    <col width="17" customWidth="1" min="14" max="14"/>
    <col width="14" customWidth="1" min="15" max="15"/>
    <col width="14" customWidth="1" min="16" max="16"/>
    <col width="28" customWidth="1" min="17" max="17"/>
  </cols>
  <sheetData>
    <row r="1" ht="28" customHeight="1">
      <c r="A1" s="1" t="inlineStr">
        <is>
          <t>TIDRAPPORT – Juni 2026</t>
        </is>
      </c>
    </row>
    <row r="2" ht="20" customHeight="1">
      <c r="A2" s="2" t="inlineStr">
        <is>
          <t>Datum</t>
        </is>
      </c>
      <c r="B2" s="2" t="inlineStr">
        <is>
          <t>Vecka</t>
        </is>
      </c>
      <c r="C2" s="2" t="inlineStr">
        <is>
          <t>Medarbetare</t>
        </is>
      </c>
      <c r="D2" s="2" t="inlineStr">
        <is>
          <t>Avdelning</t>
        </is>
      </c>
      <c r="E2" s="2" t="inlineStr">
        <is>
          <t>Kund / Projekt</t>
        </is>
      </c>
      <c r="F2" s="2" t="inlineStr">
        <is>
          <t>Arbetsuppgift</t>
        </is>
      </c>
      <c r="G2" s="2" t="inlineStr">
        <is>
          <t>Starttid</t>
        </is>
      </c>
      <c r="H2" s="2" t="inlineStr">
        <is>
          <t>Sluttid</t>
        </is>
      </c>
      <c r="I2" s="2" t="inlineStr">
        <is>
          <t>Rast (min)</t>
        </is>
      </c>
      <c r="J2" s="2" t="inlineStr">
        <is>
          <t>Arbetade timmar</t>
        </is>
      </c>
      <c r="K2" s="2" t="inlineStr">
        <is>
          <t>Övertid (h)</t>
        </is>
      </c>
      <c r="L2" s="2" t="inlineStr">
        <is>
          <t>Fakturerbar tid (h)</t>
        </is>
      </c>
      <c r="M2" s="2" t="inlineStr">
        <is>
          <t>Timlön (kr)</t>
        </is>
      </c>
      <c r="N2" s="2" t="inlineStr">
        <is>
          <t>Faktureringsgrad</t>
        </is>
      </c>
      <c r="O2" s="2" t="inlineStr">
        <is>
          <t>Belopp (kr)</t>
        </is>
      </c>
      <c r="P2" s="2" t="inlineStr">
        <is>
          <t>Status</t>
        </is>
      </c>
      <c r="Q2" s="2" t="inlineStr">
        <is>
          <t>Kommentar</t>
        </is>
      </c>
    </row>
    <row r="3">
      <c r="A3" s="3" t="n">
        <v>46174</v>
      </c>
      <c r="B3" s="4" t="n">
        <v>23</v>
      </c>
      <c r="C3" s="5" t="inlineStr">
        <is>
          <t>Erik Andersson</t>
        </is>
      </c>
      <c r="D3" s="5" t="inlineStr">
        <is>
          <t>IT</t>
        </is>
      </c>
      <c r="E3" s="5" t="inlineStr">
        <is>
          <t>Kund: Volvo AB</t>
        </is>
      </c>
      <c r="F3" s="5" t="inlineStr">
        <is>
          <t>Systemutveckling</t>
        </is>
      </c>
      <c r="G3" s="6" t="n">
        <v>0.3333333333333333</v>
      </c>
      <c r="H3" s="6" t="n">
        <v>0.7083333333333334</v>
      </c>
      <c r="I3" s="7" t="n">
        <v>60</v>
      </c>
      <c r="J3" s="8">
        <f>(H3-G3)*24-I3/60</f>
        <v/>
      </c>
      <c r="K3" s="8">
        <f>IF(J3&gt;8;J3-8;0)</f>
        <v/>
      </c>
      <c r="L3" s="8">
        <f>IF(P3="Debiterbar";J3;0)</f>
        <v/>
      </c>
      <c r="M3" s="9" t="n">
        <v>950</v>
      </c>
      <c r="N3" s="10">
        <f>IF(J3&gt;0;L3/J3;0)</f>
        <v/>
      </c>
      <c r="O3" s="11">
        <f>L3*M3</f>
        <v/>
      </c>
      <c r="P3" s="12" t="inlineStr">
        <is>
          <t>Debiterbar</t>
        </is>
      </c>
      <c r="Q3" s="5" t="inlineStr">
        <is>
          <t>Sprint-leverans</t>
        </is>
      </c>
    </row>
    <row r="4">
      <c r="A4" s="13" t="n">
        <v>46174</v>
      </c>
      <c r="B4" s="14" t="n">
        <v>23</v>
      </c>
      <c r="C4" s="5" t="inlineStr">
        <is>
          <t>Anna Karlsson</t>
        </is>
      </c>
      <c r="D4" s="5" t="inlineStr">
        <is>
          <t>Marknad</t>
        </is>
      </c>
      <c r="E4" s="5" t="inlineStr">
        <is>
          <t>Internt</t>
        </is>
      </c>
      <c r="F4" s="5" t="inlineStr">
        <is>
          <t>Internmöte</t>
        </is>
      </c>
      <c r="G4" s="6" t="n">
        <v>0.375</v>
      </c>
      <c r="H4" s="6" t="n">
        <v>0.6666666666666666</v>
      </c>
      <c r="I4" s="7" t="n">
        <v>30</v>
      </c>
      <c r="J4" s="15">
        <f>(H4-G4)*24-I4/60</f>
        <v/>
      </c>
      <c r="K4" s="15">
        <f>IF(J4&gt;8;J4-8;0)</f>
        <v/>
      </c>
      <c r="L4" s="15">
        <f>IF(P4="Debiterbar";J4;0)</f>
        <v/>
      </c>
      <c r="M4" s="9" t="n">
        <v>750</v>
      </c>
      <c r="N4" s="16">
        <f>IF(J4&gt;0;L4/J4;0)</f>
        <v/>
      </c>
      <c r="O4" s="17">
        <f>L4*M4</f>
        <v/>
      </c>
      <c r="P4" s="12" t="inlineStr">
        <is>
          <t>Ej debiterbar</t>
        </is>
      </c>
      <c r="Q4" s="5" t="inlineStr">
        <is>
          <t>Kvartalsmöte</t>
        </is>
      </c>
    </row>
    <row r="5">
      <c r="A5" s="3" t="n">
        <v>46175</v>
      </c>
      <c r="B5" s="4" t="n">
        <v>23</v>
      </c>
      <c r="C5" s="5" t="inlineStr">
        <is>
          <t>Lars Johansson</t>
        </is>
      </c>
      <c r="D5" s="5" t="inlineStr">
        <is>
          <t>Support</t>
        </is>
      </c>
      <c r="E5" s="5" t="inlineStr">
        <is>
          <t>Kund: Ericsson AB</t>
        </is>
      </c>
      <c r="F5" s="5" t="inlineStr">
        <is>
          <t>Supporthändelse</t>
        </is>
      </c>
      <c r="G5" s="6" t="n">
        <v>0.3125</v>
      </c>
      <c r="H5" s="6" t="n">
        <v>0.6666666666666666</v>
      </c>
      <c r="I5" s="7" t="n">
        <v>30</v>
      </c>
      <c r="J5" s="8">
        <f>(H5-G5)*24-I5/60</f>
        <v/>
      </c>
      <c r="K5" s="8">
        <f>IF(J5&gt;8;J5-8;0)</f>
        <v/>
      </c>
      <c r="L5" s="8">
        <f>IF(P5="Debiterbar";J5;0)</f>
        <v/>
      </c>
      <c r="M5" s="9" t="n">
        <v>800</v>
      </c>
      <c r="N5" s="10">
        <f>IF(J5&gt;0;L5/J5;0)</f>
        <v/>
      </c>
      <c r="O5" s="11">
        <f>L5*M5</f>
        <v/>
      </c>
      <c r="P5" s="12" t="inlineStr">
        <is>
          <t>Debiterbar</t>
        </is>
      </c>
      <c r="Q5" s="5" t="inlineStr">
        <is>
          <t>Incident #4421</t>
        </is>
      </c>
    </row>
    <row r="6">
      <c r="A6" s="13" t="n">
        <v>46175</v>
      </c>
      <c r="B6" s="14" t="n">
        <v>23</v>
      </c>
      <c r="C6" s="5" t="inlineStr">
        <is>
          <t>Maria Lind</t>
        </is>
      </c>
      <c r="D6" s="5" t="inlineStr">
        <is>
          <t>Konsult</t>
        </is>
      </c>
      <c r="E6" s="5" t="inlineStr">
        <is>
          <t>Kund: SEB Bank</t>
        </is>
      </c>
      <c r="F6" s="5" t="inlineStr">
        <is>
          <t>Implementation</t>
        </is>
      </c>
      <c r="G6" s="6" t="n">
        <v>0.3333333333333333</v>
      </c>
      <c r="H6" s="6" t="n">
        <v>0.7708333333333334</v>
      </c>
      <c r="I6" s="7" t="n">
        <v>45</v>
      </c>
      <c r="J6" s="15">
        <f>(H6-G6)*24-I6/60</f>
        <v/>
      </c>
      <c r="K6" s="15">
        <f>IF(J6&gt;8;J6-8;0)</f>
        <v/>
      </c>
      <c r="L6" s="15">
        <f>IF(P6="Debiterbar";J6;0)</f>
        <v/>
      </c>
      <c r="M6" s="9" t="n">
        <v>1100</v>
      </c>
      <c r="N6" s="16">
        <f>IF(J6&gt;0;L6/J6;0)</f>
        <v/>
      </c>
      <c r="O6" s="17">
        <f>L6*M6</f>
        <v/>
      </c>
      <c r="P6" s="12" t="inlineStr">
        <is>
          <t>Debiterbar</t>
        </is>
      </c>
      <c r="Q6" s="5" t="inlineStr">
        <is>
          <t>Fas 2 driftsatt</t>
        </is>
      </c>
    </row>
    <row r="7">
      <c r="A7" s="3" t="n">
        <v>46176</v>
      </c>
      <c r="B7" s="4" t="n">
        <v>23</v>
      </c>
      <c r="C7" s="5" t="inlineStr">
        <is>
          <t>Johan Nilsson</t>
        </is>
      </c>
      <c r="D7" s="5" t="inlineStr">
        <is>
          <t>HR</t>
        </is>
      </c>
      <c r="E7" s="5" t="inlineStr">
        <is>
          <t>Internt</t>
        </is>
      </c>
      <c r="F7" s="5" t="inlineStr">
        <is>
          <t>Utbildning</t>
        </is>
      </c>
      <c r="G7" s="6" t="n">
        <v>0.3333333333333333</v>
      </c>
      <c r="H7" s="6" t="n">
        <v>0.625</v>
      </c>
      <c r="I7" s="7" t="n">
        <v>0</v>
      </c>
      <c r="J7" s="8">
        <f>(H7-G7)*24-I7/60</f>
        <v/>
      </c>
      <c r="K7" s="8">
        <f>IF(J7&gt;8;J7-8;0)</f>
        <v/>
      </c>
      <c r="L7" s="8">
        <f>IF(P7="Debiterbar";J7;0)</f>
        <v/>
      </c>
      <c r="M7" s="9" t="n">
        <v>700</v>
      </c>
      <c r="N7" s="10">
        <f>IF(J7&gt;0;L7/J7;0)</f>
        <v/>
      </c>
      <c r="O7" s="11">
        <f>L7*M7</f>
        <v/>
      </c>
      <c r="P7" s="12" t="inlineStr">
        <is>
          <t>Ej debiterbar</t>
        </is>
      </c>
      <c r="Q7" s="5" t="inlineStr">
        <is>
          <t>Onboarding ny personal</t>
        </is>
      </c>
    </row>
    <row r="8">
      <c r="A8" s="13" t="n">
        <v>46176</v>
      </c>
      <c r="B8" s="14" t="n">
        <v>23</v>
      </c>
      <c r="C8" s="5" t="inlineStr">
        <is>
          <t>Emma Berg</t>
        </is>
      </c>
      <c r="D8" s="5" t="inlineStr">
        <is>
          <t>Förvaltning</t>
        </is>
      </c>
      <c r="E8" s="5" t="inlineStr">
        <is>
          <t>Kund: Skanska AB</t>
        </is>
      </c>
      <c r="F8" s="5" t="inlineStr">
        <is>
          <t>Förvaltning</t>
        </is>
      </c>
      <c r="G8" s="6" t="n">
        <v>0.3541666666666667</v>
      </c>
      <c r="H8" s="6" t="n">
        <v>0.7291666666666666</v>
      </c>
      <c r="I8" s="7" t="n">
        <v>60</v>
      </c>
      <c r="J8" s="15">
        <f>(H8-G8)*24-I8/60</f>
        <v/>
      </c>
      <c r="K8" s="15">
        <f>IF(J8&gt;8;J8-8;0)</f>
        <v/>
      </c>
      <c r="L8" s="15">
        <f>IF(P8="Debiterbar";J8;0)</f>
        <v/>
      </c>
      <c r="M8" s="9" t="n">
        <v>850</v>
      </c>
      <c r="N8" s="16">
        <f>IF(J8&gt;0;L8/J8;0)</f>
        <v/>
      </c>
      <c r="O8" s="17">
        <f>L8*M8</f>
        <v/>
      </c>
      <c r="P8" s="12" t="inlineStr">
        <is>
          <t>Debiterbar</t>
        </is>
      </c>
      <c r="Q8" s="5" t="inlineStr">
        <is>
          <t>Månadsrapport</t>
        </is>
      </c>
    </row>
    <row r="9">
      <c r="A9" s="3" t="n">
        <v>46177</v>
      </c>
      <c r="B9" s="4" t="n">
        <v>24</v>
      </c>
      <c r="C9" s="5" t="inlineStr">
        <is>
          <t>Karin Holm</t>
        </is>
      </c>
      <c r="D9" s="5" t="inlineStr">
        <is>
          <t>Admin</t>
        </is>
      </c>
      <c r="E9" s="5" t="inlineStr">
        <is>
          <t>Internt</t>
        </is>
      </c>
      <c r="F9" s="5" t="inlineStr">
        <is>
          <t>Administration</t>
        </is>
      </c>
      <c r="G9" s="6" t="n">
        <v>0.3333333333333333</v>
      </c>
      <c r="H9" s="6" t="n">
        <v>0.6875</v>
      </c>
      <c r="I9" s="7" t="n">
        <v>30</v>
      </c>
      <c r="J9" s="8">
        <f>(H9-G9)*24-I9/60</f>
        <v/>
      </c>
      <c r="K9" s="8">
        <f>IF(J9&gt;8;J9-8;0)</f>
        <v/>
      </c>
      <c r="L9" s="8">
        <f>IF(P9="Debiterbar";J9;0)</f>
        <v/>
      </c>
      <c r="M9" s="9" t="n">
        <v>680</v>
      </c>
      <c r="N9" s="10">
        <f>IF(J9&gt;0;L9/J9;0)</f>
        <v/>
      </c>
      <c r="O9" s="11">
        <f>L9*M9</f>
        <v/>
      </c>
      <c r="P9" s="12" t="inlineStr">
        <is>
          <t>Avvikelse</t>
        </is>
      </c>
      <c r="Q9" s="5" t="inlineStr">
        <is>
          <t>Sjukanmälan del av dag</t>
        </is>
      </c>
    </row>
    <row r="10">
      <c r="A10" s="13" t="n">
        <v>46177</v>
      </c>
      <c r="B10" s="14" t="n">
        <v>24</v>
      </c>
      <c r="C10" s="5" t="inlineStr">
        <is>
          <t>Oskar Sjöberg</t>
        </is>
      </c>
      <c r="D10" s="5" t="inlineStr">
        <is>
          <t>Analys</t>
        </is>
      </c>
      <c r="E10" s="5" t="inlineStr">
        <is>
          <t>Kund: H&amp;M Gruppen</t>
        </is>
      </c>
      <c r="F10" s="5" t="inlineStr">
        <is>
          <t>Dataanalys</t>
        </is>
      </c>
      <c r="G10" s="6" t="n">
        <v>0.2916666666666667</v>
      </c>
      <c r="H10" s="6" t="n">
        <v>0.7083333333333334</v>
      </c>
      <c r="I10" s="7" t="n">
        <v>60</v>
      </c>
      <c r="J10" s="15">
        <f>(H10-G10)*24-I10/60</f>
        <v/>
      </c>
      <c r="K10" s="15">
        <f>IF(J10&gt;8;J10-8;0)</f>
        <v/>
      </c>
      <c r="L10" s="15">
        <f>IF(P10="Debiterbar";J10;0)</f>
        <v/>
      </c>
      <c r="M10" s="9" t="n">
        <v>1050</v>
      </c>
      <c r="N10" s="16">
        <f>IF(J10&gt;0;L10/J10;0)</f>
        <v/>
      </c>
      <c r="O10" s="17">
        <f>L10*M10</f>
        <v/>
      </c>
      <c r="P10" s="12" t="inlineStr">
        <is>
          <t>Debiterbar</t>
        </is>
      </c>
      <c r="Q10" s="5" t="inlineStr">
        <is>
          <t>Rapport levererad</t>
        </is>
      </c>
    </row>
    <row r="11">
      <c r="A11" s="3" t="n">
        <v>46178</v>
      </c>
      <c r="B11" s="4" t="n">
        <v>24</v>
      </c>
      <c r="C11" s="5" t="inlineStr">
        <is>
          <t>Elin Persson</t>
        </is>
      </c>
      <c r="D11" s="5" t="inlineStr">
        <is>
          <t>IT</t>
        </is>
      </c>
      <c r="E11" s="5" t="inlineStr">
        <is>
          <t>Kund: Spotify AB</t>
        </is>
      </c>
      <c r="F11" s="5" t="inlineStr">
        <is>
          <t>Utveckling</t>
        </is>
      </c>
      <c r="G11" s="6" t="n">
        <v>0.3333333333333333</v>
      </c>
      <c r="H11" s="6" t="n">
        <v>0.75</v>
      </c>
      <c r="I11" s="7" t="n">
        <v>45</v>
      </c>
      <c r="J11" s="8">
        <f>(H11-G11)*24-I11/60</f>
        <v/>
      </c>
      <c r="K11" s="8">
        <f>IF(J11&gt;8;J11-8;0)</f>
        <v/>
      </c>
      <c r="L11" s="8">
        <f>IF(P11="Debiterbar";J11;0)</f>
        <v/>
      </c>
      <c r="M11" s="9" t="n">
        <v>1000</v>
      </c>
      <c r="N11" s="10">
        <f>IF(J11&gt;0;L11/J11;0)</f>
        <v/>
      </c>
      <c r="O11" s="11">
        <f>L11*M11</f>
        <v/>
      </c>
      <c r="P11" s="12" t="inlineStr">
        <is>
          <t>Debiterbar</t>
        </is>
      </c>
      <c r="Q11" s="5" t="inlineStr">
        <is>
          <t>API-integration klar</t>
        </is>
      </c>
    </row>
    <row r="12">
      <c r="A12" s="13" t="n">
        <v>46178</v>
      </c>
      <c r="B12" s="14" t="n">
        <v>24</v>
      </c>
      <c r="C12" s="5" t="inlineStr">
        <is>
          <t>Fredrik Larsson</t>
        </is>
      </c>
      <c r="D12" s="5" t="inlineStr">
        <is>
          <t>Test</t>
        </is>
      </c>
      <c r="E12" s="5" t="inlineStr">
        <is>
          <t>Kund: IKEA AB</t>
        </is>
      </c>
      <c r="F12" s="5" t="inlineStr">
        <is>
          <t>Testning</t>
        </is>
      </c>
      <c r="G12" s="6" t="n">
        <v>0.3333333333333333</v>
      </c>
      <c r="H12" s="6" t="n">
        <v>0.7083333333333334</v>
      </c>
      <c r="I12" s="7" t="n">
        <v>60</v>
      </c>
      <c r="J12" s="15">
        <f>(H12-G12)*24-I12/60</f>
        <v/>
      </c>
      <c r="K12" s="15">
        <f>IF(J12&gt;8;J12-8;0)</f>
        <v/>
      </c>
      <c r="L12" s="15">
        <f>IF(P12="Debiterbar";J12;0)</f>
        <v/>
      </c>
      <c r="M12" s="9" t="n">
        <v>900</v>
      </c>
      <c r="N12" s="16">
        <f>IF(J12&gt;0;L12/J12;0)</f>
        <v/>
      </c>
      <c r="O12" s="17">
        <f>L12*M12</f>
        <v/>
      </c>
      <c r="P12" s="12" t="inlineStr">
        <is>
          <t>Debiterbar</t>
        </is>
      </c>
      <c r="Q12" s="5" t="inlineStr">
        <is>
          <t>Regressionstestning</t>
        </is>
      </c>
    </row>
    <row r="13" ht="18" customHeight="1">
      <c r="A13" s="18" t="inlineStr">
        <is>
          <t>TOTALT</t>
        </is>
      </c>
      <c r="B13" s="18" t="n"/>
      <c r="C13" s="18" t="n"/>
      <c r="D13" s="18" t="n"/>
      <c r="E13" s="18" t="n"/>
      <c r="F13" s="18" t="n"/>
      <c r="G13" s="18" t="n"/>
      <c r="H13" s="18" t="n"/>
      <c r="I13" s="18" t="n"/>
      <c r="J13" s="19">
        <f>SUM(J3:J12)</f>
        <v/>
      </c>
      <c r="K13" s="19">
        <f>SUM(K3:K12)</f>
        <v/>
      </c>
      <c r="L13" s="19">
        <f>SUM(L3:L12)</f>
        <v/>
      </c>
      <c r="M13" s="18" t="n"/>
      <c r="N13" s="20">
        <f>AVERAGE(N3:N12)</f>
        <v/>
      </c>
      <c r="O13" s="21">
        <f>SUM(O3:O12)</f>
        <v/>
      </c>
      <c r="P13" s="18" t="n"/>
      <c r="Q13" s="18" t="n"/>
    </row>
  </sheetData>
  <mergeCells count="1">
    <mergeCell ref="A1:Q1"/>
  </mergeCells>
  <conditionalFormatting sqref="K3:K12">
    <cfRule type="expression" priority="1" dxfId="0" stopIfTrue="0">
      <formula>K3&gt;0</formula>
    </cfRule>
  </conditionalFormatting>
  <conditionalFormatting sqref="P3:P12">
    <cfRule type="expression" priority="2" dxfId="1" stopIfTrue="0">
      <formula>P3="Avvikelse"</formula>
    </cfRule>
    <cfRule type="expression" priority="3" dxfId="2" stopIfTrue="0">
      <formula>P3="Ej debiterbar"</formula>
    </cfRule>
  </conditionalFormatting>
  <dataValidations count="1">
    <dataValidation sqref="P3:P12" showErrorMessage="1" showInputMessage="1" allowBlank="1" type="list">
      <formula1>"Debiterbar,Ej debiterbar,Avvikelse"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6" customWidth="1" min="3" max="3"/>
    <col width="13" customWidth="1" min="4" max="4"/>
    <col width="18" customWidth="1" min="5" max="5"/>
    <col width="16" customWidth="1" min="6" max="6"/>
    <col width="16" customWidth="1" min="7" max="7"/>
    <col width="18" customWidth="1" min="8" max="8"/>
  </cols>
  <sheetData>
    <row r="1" ht="28" customHeight="1">
      <c r="A1" s="1" t="inlineStr">
        <is>
          <t>SAMMANFATTNING – Tidrapport Juni 2026</t>
        </is>
      </c>
    </row>
    <row r="2">
      <c r="A2" s="2" t="inlineStr">
        <is>
          <t>NYCKELTAL</t>
        </is>
      </c>
      <c r="B2" s="2" t="inlineStr">
        <is>
          <t>Värde</t>
        </is>
      </c>
    </row>
    <row r="3">
      <c r="A3" s="22" t="inlineStr">
        <is>
          <t>Totala arbetade timmar</t>
        </is>
      </c>
      <c r="B3" s="23">
        <f>SUM(Tidrapport!J3:J12)</f>
        <v/>
      </c>
    </row>
    <row r="4">
      <c r="A4" s="24" t="inlineStr">
        <is>
          <t>Totala övertidstimmar</t>
        </is>
      </c>
      <c r="B4" s="25">
        <f>SUM(Tidrapport!K3:K12)</f>
        <v/>
      </c>
    </row>
    <row r="5">
      <c r="A5" s="22" t="inlineStr">
        <is>
          <t>Totala fakturerbara tim.</t>
        </is>
      </c>
      <c r="B5" s="23">
        <f>SUM(Tidrapport!L3:L12)</f>
        <v/>
      </c>
    </row>
    <row r="6">
      <c r="A6" s="24" t="inlineStr">
        <is>
          <t>Totalt belopp</t>
        </is>
      </c>
      <c r="B6" s="26">
        <f>SUM(Tidrapport!O3:O12)</f>
        <v/>
      </c>
    </row>
    <row r="7">
      <c r="A7" s="22" t="inlineStr">
        <is>
          <t>Snitt faktureringsgrad</t>
        </is>
      </c>
      <c r="B7" s="27">
        <f>AVERAGE(Tidrapport!N3:N12)</f>
        <v/>
      </c>
    </row>
    <row r="8">
      <c r="A8" s="24" t="inlineStr">
        <is>
          <t>Antal registreringar</t>
        </is>
      </c>
      <c r="B8" s="28">
        <f>COUNTA(Tidrapport!C3:C12)</f>
        <v/>
      </c>
    </row>
    <row r="9">
      <c r="A9" s="22" t="inlineStr">
        <is>
          <t>Antal avvikelser</t>
        </is>
      </c>
      <c r="B9" s="29">
        <f>COUNTIF(Tidrapport!P3:P12,"Avvikelse")</f>
        <v/>
      </c>
    </row>
    <row r="11">
      <c r="A11" s="2" t="inlineStr">
        <is>
          <t>Medarbetare</t>
        </is>
      </c>
      <c r="B11" s="2" t="inlineStr">
        <is>
          <t>Antal pass</t>
        </is>
      </c>
      <c r="C11" s="2" t="inlineStr">
        <is>
          <t>Arbetade tim.</t>
        </is>
      </c>
      <c r="D11" s="2" t="inlineStr">
        <is>
          <t>Övertid (h)</t>
        </is>
      </c>
      <c r="E11" s="2" t="inlineStr">
        <is>
          <t>Fakturerbara tim.</t>
        </is>
      </c>
      <c r="F11" s="2" t="inlineStr">
        <is>
          <t>Belopp (kr)</t>
        </is>
      </c>
      <c r="G11" s="2" t="inlineStr">
        <is>
          <t>Snitt tim./pass</t>
        </is>
      </c>
      <c r="H11" s="2" t="inlineStr">
        <is>
          <t>Andel debiterbar</t>
        </is>
      </c>
    </row>
    <row r="12">
      <c r="A12" s="24" t="inlineStr">
        <is>
          <t>Erik Andersson</t>
        </is>
      </c>
      <c r="B12" s="30">
        <f>COUNTIF(Tidrapport!C3:C12,A12)</f>
        <v/>
      </c>
      <c r="C12" s="15">
        <f>SUMIF(Tidrapport!C3:C12,A12,Tidrapport!J3:J12)</f>
        <v/>
      </c>
      <c r="D12" s="15">
        <f>SUMIF(Tidrapport!C3:C12,A12,Tidrapport!K3:K12)</f>
        <v/>
      </c>
      <c r="E12" s="15">
        <f>SUMIF(Tidrapport!C3:C12,A12,Tidrapport!L3:L12)</f>
        <v/>
      </c>
      <c r="F12" s="17">
        <f>SUMIF(Tidrapport!C3:C12,A12,Tidrapport!O3:O12)</f>
        <v/>
      </c>
      <c r="G12" s="15">
        <f>IF(B12&gt;0;C12/B12;0)</f>
        <v/>
      </c>
      <c r="H12" s="16">
        <f>IF(C12&gt;0;E12/C12;0)</f>
        <v/>
      </c>
    </row>
    <row r="13">
      <c r="A13" s="22" t="inlineStr">
        <is>
          <t>Anna Karlsson</t>
        </is>
      </c>
      <c r="B13" s="31">
        <f>COUNTIF(Tidrapport!C3:C12,A13)</f>
        <v/>
      </c>
      <c r="C13" s="8">
        <f>SUMIF(Tidrapport!C3:C12,A13,Tidrapport!J3:J12)</f>
        <v/>
      </c>
      <c r="D13" s="8">
        <f>SUMIF(Tidrapport!C3:C12,A13,Tidrapport!K3:K12)</f>
        <v/>
      </c>
      <c r="E13" s="8">
        <f>SUMIF(Tidrapport!C3:C12,A13,Tidrapport!L3:L12)</f>
        <v/>
      </c>
      <c r="F13" s="11">
        <f>SUMIF(Tidrapport!C3:C12,A13,Tidrapport!O3:O12)</f>
        <v/>
      </c>
      <c r="G13" s="8">
        <f>IF(B13&gt;0;C13/B13;0)</f>
        <v/>
      </c>
      <c r="H13" s="10">
        <f>IF(C13&gt;0;E13/C13;0)</f>
        <v/>
      </c>
    </row>
    <row r="14">
      <c r="A14" s="24" t="inlineStr">
        <is>
          <t>Lars Johansson</t>
        </is>
      </c>
      <c r="B14" s="30">
        <f>COUNTIF(Tidrapport!C3:C12,A14)</f>
        <v/>
      </c>
      <c r="C14" s="15">
        <f>SUMIF(Tidrapport!C3:C12,A14,Tidrapport!J3:J12)</f>
        <v/>
      </c>
      <c r="D14" s="15">
        <f>SUMIF(Tidrapport!C3:C12,A14,Tidrapport!K3:K12)</f>
        <v/>
      </c>
      <c r="E14" s="15">
        <f>SUMIF(Tidrapport!C3:C12,A14,Tidrapport!L3:L12)</f>
        <v/>
      </c>
      <c r="F14" s="17">
        <f>SUMIF(Tidrapport!C3:C12,A14,Tidrapport!O3:O12)</f>
        <v/>
      </c>
      <c r="G14" s="15">
        <f>IF(B14&gt;0;C14/B14;0)</f>
        <v/>
      </c>
      <c r="H14" s="16">
        <f>IF(C14&gt;0;E14/C14;0)</f>
        <v/>
      </c>
    </row>
    <row r="15">
      <c r="A15" s="22" t="inlineStr">
        <is>
          <t>Maria Lind</t>
        </is>
      </c>
      <c r="B15" s="31">
        <f>COUNTIF(Tidrapport!C3:C12,A15)</f>
        <v/>
      </c>
      <c r="C15" s="8">
        <f>SUMIF(Tidrapport!C3:C12,A15,Tidrapport!J3:J12)</f>
        <v/>
      </c>
      <c r="D15" s="8">
        <f>SUMIF(Tidrapport!C3:C12,A15,Tidrapport!K3:K12)</f>
        <v/>
      </c>
      <c r="E15" s="8">
        <f>SUMIF(Tidrapport!C3:C12,A15,Tidrapport!L3:L12)</f>
        <v/>
      </c>
      <c r="F15" s="11">
        <f>SUMIF(Tidrapport!C3:C12,A15,Tidrapport!O3:O12)</f>
        <v/>
      </c>
      <c r="G15" s="8">
        <f>IF(B15&gt;0;C15/B15;0)</f>
        <v/>
      </c>
      <c r="H15" s="10">
        <f>IF(C15&gt;0;E15/C15;0)</f>
        <v/>
      </c>
    </row>
    <row r="16">
      <c r="A16" s="24" t="inlineStr">
        <is>
          <t>Johan Nilsson</t>
        </is>
      </c>
      <c r="B16" s="30">
        <f>COUNTIF(Tidrapport!C3:C12,A16)</f>
        <v/>
      </c>
      <c r="C16" s="15">
        <f>SUMIF(Tidrapport!C3:C12,A16,Tidrapport!J3:J12)</f>
        <v/>
      </c>
      <c r="D16" s="15">
        <f>SUMIF(Tidrapport!C3:C12,A16,Tidrapport!K3:K12)</f>
        <v/>
      </c>
      <c r="E16" s="15">
        <f>SUMIF(Tidrapport!C3:C12,A16,Tidrapport!L3:L12)</f>
        <v/>
      </c>
      <c r="F16" s="17">
        <f>SUMIF(Tidrapport!C3:C12,A16,Tidrapport!O3:O12)</f>
        <v/>
      </c>
      <c r="G16" s="15">
        <f>IF(B16&gt;0;C16/B16;0)</f>
        <v/>
      </c>
      <c r="H16" s="16">
        <f>IF(C16&gt;0;E16/C16;0)</f>
        <v/>
      </c>
    </row>
    <row r="17">
      <c r="A17" s="22" t="inlineStr">
        <is>
          <t>Emma Berg</t>
        </is>
      </c>
      <c r="B17" s="31">
        <f>COUNTIF(Tidrapport!C3:C12,A17)</f>
        <v/>
      </c>
      <c r="C17" s="8">
        <f>SUMIF(Tidrapport!C3:C12,A17,Tidrapport!J3:J12)</f>
        <v/>
      </c>
      <c r="D17" s="8">
        <f>SUMIF(Tidrapport!C3:C12,A17,Tidrapport!K3:K12)</f>
        <v/>
      </c>
      <c r="E17" s="8">
        <f>SUMIF(Tidrapport!C3:C12,A17,Tidrapport!L3:L12)</f>
        <v/>
      </c>
      <c r="F17" s="11">
        <f>SUMIF(Tidrapport!C3:C12,A17,Tidrapport!O3:O12)</f>
        <v/>
      </c>
      <c r="G17" s="8">
        <f>IF(B17&gt;0;C17/B17;0)</f>
        <v/>
      </c>
      <c r="H17" s="10">
        <f>IF(C17&gt;0;E17/C17;0)</f>
        <v/>
      </c>
    </row>
    <row r="18">
      <c r="A18" s="24" t="inlineStr">
        <is>
          <t>Karin Holm</t>
        </is>
      </c>
      <c r="B18" s="30">
        <f>COUNTIF(Tidrapport!C3:C12,A18)</f>
        <v/>
      </c>
      <c r="C18" s="15">
        <f>SUMIF(Tidrapport!C3:C12,A18,Tidrapport!J3:J12)</f>
        <v/>
      </c>
      <c r="D18" s="15">
        <f>SUMIF(Tidrapport!C3:C12,A18,Tidrapport!K3:K12)</f>
        <v/>
      </c>
      <c r="E18" s="15">
        <f>SUMIF(Tidrapport!C3:C12,A18,Tidrapport!L3:L12)</f>
        <v/>
      </c>
      <c r="F18" s="17">
        <f>SUMIF(Tidrapport!C3:C12,A18,Tidrapport!O3:O12)</f>
        <v/>
      </c>
      <c r="G18" s="15">
        <f>IF(B18&gt;0;C18/B18;0)</f>
        <v/>
      </c>
      <c r="H18" s="16">
        <f>IF(C18&gt;0;E18/C18;0)</f>
        <v/>
      </c>
    </row>
    <row r="19">
      <c r="A19" s="22" t="inlineStr">
        <is>
          <t>Oskar Sjöberg</t>
        </is>
      </c>
      <c r="B19" s="31">
        <f>COUNTIF(Tidrapport!C3:C12,A19)</f>
        <v/>
      </c>
      <c r="C19" s="8">
        <f>SUMIF(Tidrapport!C3:C12,A19,Tidrapport!J3:J12)</f>
        <v/>
      </c>
      <c r="D19" s="8">
        <f>SUMIF(Tidrapport!C3:C12,A19,Tidrapport!K3:K12)</f>
        <v/>
      </c>
      <c r="E19" s="8">
        <f>SUMIF(Tidrapport!C3:C12,A19,Tidrapport!L3:L12)</f>
        <v/>
      </c>
      <c r="F19" s="11">
        <f>SUMIF(Tidrapport!C3:C12,A19,Tidrapport!O3:O12)</f>
        <v/>
      </c>
      <c r="G19" s="8">
        <f>IF(B19&gt;0;C19/B19;0)</f>
        <v/>
      </c>
      <c r="H19" s="10">
        <f>IF(C19&gt;0;E19/C19;0)</f>
        <v/>
      </c>
    </row>
    <row r="20">
      <c r="A20" s="24" t="inlineStr">
        <is>
          <t>Elin Persson</t>
        </is>
      </c>
      <c r="B20" s="30">
        <f>COUNTIF(Tidrapport!C3:C12,A20)</f>
        <v/>
      </c>
      <c r="C20" s="15">
        <f>SUMIF(Tidrapport!C3:C12,A20,Tidrapport!J3:J12)</f>
        <v/>
      </c>
      <c r="D20" s="15">
        <f>SUMIF(Tidrapport!C3:C12,A20,Tidrapport!K3:K12)</f>
        <v/>
      </c>
      <c r="E20" s="15">
        <f>SUMIF(Tidrapport!C3:C12,A20,Tidrapport!L3:L12)</f>
        <v/>
      </c>
      <c r="F20" s="17">
        <f>SUMIF(Tidrapport!C3:C12,A20,Tidrapport!O3:O12)</f>
        <v/>
      </c>
      <c r="G20" s="15">
        <f>IF(B20&gt;0;C20/B20;0)</f>
        <v/>
      </c>
      <c r="H20" s="16">
        <f>IF(C20&gt;0;E20/C20;0)</f>
        <v/>
      </c>
    </row>
    <row r="21">
      <c r="A21" s="22" t="inlineStr">
        <is>
          <t>Fredrik Larsson</t>
        </is>
      </c>
      <c r="B21" s="31">
        <f>COUNTIF(Tidrapport!C3:C12,A21)</f>
        <v/>
      </c>
      <c r="C21" s="8">
        <f>SUMIF(Tidrapport!C3:C12,A21,Tidrapport!J3:J12)</f>
        <v/>
      </c>
      <c r="D21" s="8">
        <f>SUMIF(Tidrapport!C3:C12,A21,Tidrapport!K3:K12)</f>
        <v/>
      </c>
      <c r="E21" s="8">
        <f>SUMIF(Tidrapport!C3:C12,A21,Tidrapport!L3:L12)</f>
        <v/>
      </c>
      <c r="F21" s="11">
        <f>SUMIF(Tidrapport!C3:C12,A21,Tidrapport!O3:O12)</f>
        <v/>
      </c>
      <c r="G21" s="8">
        <f>IF(B21&gt;0;C21/B21;0)</f>
        <v/>
      </c>
      <c r="H21" s="10">
        <f>IF(C21&gt;0;E21/C21;0)</f>
        <v/>
      </c>
    </row>
    <row r="22">
      <c r="A22" s="18" t="inlineStr">
        <is>
          <t>TOTALT</t>
        </is>
      </c>
      <c r="B22" s="19">
        <f>SUM(B12:B21)</f>
        <v/>
      </c>
      <c r="C22" s="19">
        <f>SUM(C12:C21)</f>
        <v/>
      </c>
      <c r="D22" s="19">
        <f>SUM(D12:D21)</f>
        <v/>
      </c>
      <c r="E22" s="19">
        <f>SUM(E12:E21)</f>
        <v/>
      </c>
      <c r="F22" s="21">
        <f>SUM(F12:F21)</f>
        <v/>
      </c>
      <c r="G22" s="19">
        <f>AVERAGE(G12:G21)</f>
        <v/>
      </c>
      <c r="H22" s="20">
        <f>AVERAGE(H12:H21)</f>
        <v/>
      </c>
    </row>
    <row r="40">
      <c r="A40" s="32" t="inlineStr">
        <is>
          <t>Kategori</t>
        </is>
      </c>
      <c r="B40" s="32" t="inlineStr">
        <is>
          <t>Timmar</t>
        </is>
      </c>
    </row>
    <row r="41">
      <c r="A41" s="33" t="inlineStr">
        <is>
          <t>Debiterbar</t>
        </is>
      </c>
      <c r="B41" s="34">
        <f>SUM(Tidrapport!L3:L12)</f>
        <v/>
      </c>
    </row>
    <row r="42">
      <c r="A42" s="33" t="inlineStr">
        <is>
          <t>Ej debiterbar</t>
        </is>
      </c>
      <c r="B42" s="34">
        <f>SUM(Tidrapport!J3:J12)-SUM(Tidrapport!L3:L12)</f>
        <v/>
      </c>
    </row>
    <row r="45">
      <c r="A45" s="32" t="inlineStr">
        <is>
          <t>Datum</t>
        </is>
      </c>
      <c r="B45" s="32" t="inlineStr">
        <is>
          <t>Tot. timmar</t>
        </is>
      </c>
    </row>
    <row r="46">
      <c r="A46" s="35" t="n">
        <v>46174</v>
      </c>
      <c r="B46" s="34">
        <f>SUMIF(Tidrapport!A3:A12,A46,Tidrapport!J3:J12)</f>
        <v/>
      </c>
    </row>
    <row r="47">
      <c r="A47" s="35" t="n">
        <v>46175</v>
      </c>
      <c r="B47" s="34">
        <f>SUMIF(Tidrapport!A3:A12,A47,Tidrapport!J3:J12)</f>
        <v/>
      </c>
    </row>
    <row r="48">
      <c r="A48" s="35" t="n">
        <v>46176</v>
      </c>
      <c r="B48" s="34">
        <f>SUMIF(Tidrapport!A3:A12,A48,Tidrapport!J3:J12)</f>
        <v/>
      </c>
    </row>
    <row r="49">
      <c r="A49" s="35" t="n">
        <v>46177</v>
      </c>
      <c r="B49" s="34">
        <f>SUMIF(Tidrapport!A3:A12,A49,Tidrapport!J3:J12)</f>
        <v/>
      </c>
    </row>
    <row r="50">
      <c r="A50" s="35" t="n">
        <v>46178</v>
      </c>
      <c r="B50" s="34">
        <f>SUMIF(Tidrapport!A3:A12,A50,Tidrapport!J3:J12)</f>
        <v/>
      </c>
    </row>
  </sheetData>
  <mergeCells count="1">
    <mergeCell ref="A1:H1"/>
  </mergeCells>
  <conditionalFormatting sqref="D12:D21">
    <cfRule type="expression" priority="1" dxfId="0" stopIfTrue="0">
      <formula>D12&gt;0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0" customWidth="1" min="3" max="3"/>
  </cols>
  <sheetData>
    <row r="1" ht="30" customHeight="1">
      <c r="A1" s="1" t="inlineStr">
        <is>
          <t>INSTRUKTIONER – Tidrapportsmall</t>
        </is>
      </c>
    </row>
    <row r="2" ht="17" customHeight="1">
      <c r="A2" s="36" t="inlineStr">
        <is>
          <t>BLAD: TIDRAPPORT</t>
        </is>
      </c>
      <c r="B2" s="37" t="n"/>
      <c r="C2" s="37" t="n"/>
    </row>
    <row r="3" ht="17" customHeight="1">
      <c r="A3" s="38" t="inlineStr">
        <is>
          <t>Datum</t>
        </is>
      </c>
      <c r="B3" s="39" t="n"/>
      <c r="C3" s="40" t="inlineStr">
        <is>
          <t>Ange datum i ISO-format: YYYY-MM-DD, t.ex. 2026-06-01.</t>
        </is>
      </c>
    </row>
    <row r="4" ht="17" customHeight="1">
      <c r="A4" s="38" t="inlineStr">
        <is>
          <t>Vecka</t>
        </is>
      </c>
      <c r="B4" s="41" t="n"/>
      <c r="C4" s="42" t="inlineStr">
        <is>
          <t>Veckonummer beräknas automatiskt om du använder formeln =VECKONR(A3;2).</t>
        </is>
      </c>
    </row>
    <row r="5" ht="17" customHeight="1">
      <c r="A5" s="38" t="inlineStr">
        <is>
          <t>Medarbetare</t>
        </is>
      </c>
      <c r="B5" s="39" t="n"/>
      <c r="C5" s="40" t="inlineStr">
        <is>
          <t>Ange för- och efternamn på den anställde, t.ex. Erik Andersson.</t>
        </is>
      </c>
    </row>
    <row r="6" ht="17" customHeight="1">
      <c r="A6" s="38" t="inlineStr">
        <is>
          <t>Avdelning</t>
        </is>
      </c>
      <c r="B6" s="41" t="n"/>
      <c r="C6" s="42" t="inlineStr">
        <is>
          <t>Avdelning eller team, t.ex. IT, Marknad, Support.</t>
        </is>
      </c>
    </row>
    <row r="7" ht="17" customHeight="1">
      <c r="A7" s="38" t="inlineStr">
        <is>
          <t>Kund / Projekt</t>
        </is>
      </c>
      <c r="B7" s="39" t="n"/>
      <c r="C7" s="40" t="inlineStr">
        <is>
          <t>Ange kundnamn eller projektnamn. Internt arbete anges som 'Internt'.</t>
        </is>
      </c>
    </row>
    <row r="8" ht="17" customHeight="1">
      <c r="A8" s="38" t="inlineStr">
        <is>
          <t>Arbetsuppgift</t>
        </is>
      </c>
      <c r="B8" s="41" t="n"/>
      <c r="C8" s="42" t="inlineStr">
        <is>
          <t>Kort beskrivning av vad som utfördes under passet.</t>
        </is>
      </c>
    </row>
    <row r="9" ht="17" customHeight="1">
      <c r="A9" s="38" t="inlineStr">
        <is>
          <t>Starttid</t>
        </is>
      </c>
      <c r="B9" s="39" t="n"/>
      <c r="C9" s="40" t="inlineStr">
        <is>
          <t>Ange starttid i formatet HH:MM, t.ex. 08:00.</t>
        </is>
      </c>
    </row>
    <row r="10" ht="17" customHeight="1">
      <c r="A10" s="38" t="inlineStr">
        <is>
          <t>Sluttid</t>
        </is>
      </c>
      <c r="B10" s="41" t="n"/>
      <c r="C10" s="42" t="inlineStr">
        <is>
          <t>Ange sluttid i formatet HH:MM, t.ex. 17:00.</t>
        </is>
      </c>
    </row>
    <row r="11" ht="17" customHeight="1">
      <c r="A11" s="38" t="inlineStr">
        <is>
          <t>Rast (min)</t>
        </is>
      </c>
      <c r="B11" s="39" t="n"/>
      <c r="C11" s="40" t="inlineStr">
        <is>
          <t>Ange rasttid i minuter, t.ex. 60 för en timmes rast.</t>
        </is>
      </c>
    </row>
    <row r="12" ht="17" customHeight="1">
      <c r="A12" s="38" t="inlineStr">
        <is>
          <t>Arbetade timmar</t>
        </is>
      </c>
      <c r="B12" s="41" t="n"/>
      <c r="C12" s="42" t="inlineStr">
        <is>
          <t>Beräknas automatiskt: (Sluttid - Starttid) × 24 - Rast/60.</t>
        </is>
      </c>
    </row>
    <row r="13" ht="17" customHeight="1">
      <c r="A13" s="38" t="inlineStr">
        <is>
          <t>Övertid (h)</t>
        </is>
      </c>
      <c r="B13" s="39" t="n"/>
      <c r="C13" s="40" t="inlineStr">
        <is>
          <t>Beräknas automatiskt: om Arbetade timmar &gt; 8, visas övertid i grönt.</t>
        </is>
      </c>
    </row>
    <row r="14" ht="17" customHeight="1">
      <c r="A14" s="38" t="inlineStr">
        <is>
          <t>Fakturerbar tid</t>
        </is>
      </c>
      <c r="B14" s="41" t="n"/>
      <c r="C14" s="42" t="inlineStr">
        <is>
          <t>Beräknas automatiskt baserat på Status. Endast 'Debiterbar' räknas.</t>
        </is>
      </c>
    </row>
    <row r="15" ht="17" customHeight="1">
      <c r="A15" s="38" t="inlineStr">
        <is>
          <t>Timlön (kr)</t>
        </is>
      </c>
      <c r="B15" s="39" t="n"/>
      <c r="C15" s="40" t="inlineStr">
        <is>
          <t>Ange avtalad timlön i svenska kronor, t.ex. 950.</t>
        </is>
      </c>
    </row>
    <row r="16" ht="17" customHeight="1">
      <c r="A16" s="38" t="inlineStr">
        <is>
          <t>Faktureringsgrad</t>
        </is>
      </c>
      <c r="B16" s="41" t="n"/>
      <c r="C16" s="42" t="inlineStr">
        <is>
          <t>Beräknas: Fakturerbar tid / Arbetade timmar. Visar hur stor andel som debiteras.</t>
        </is>
      </c>
    </row>
    <row r="17" ht="17" customHeight="1">
      <c r="A17" s="38" t="inlineStr">
        <is>
          <t>Belopp (kr)</t>
        </is>
      </c>
      <c r="B17" s="39" t="n"/>
      <c r="C17" s="40" t="inlineStr">
        <is>
          <t>Beräknas: Fakturerbar tid × Timlön. Visar fakturerbart belopp.</t>
        </is>
      </c>
    </row>
    <row r="18" ht="17" customHeight="1">
      <c r="A18" s="38" t="inlineStr">
        <is>
          <t>Status</t>
        </is>
      </c>
      <c r="B18" s="41" t="n"/>
      <c r="C18" s="42" t="inlineStr">
        <is>
          <t>Välj ett av alternativen: Debiterbar / Ej debiterbar / Avvikelse.</t>
        </is>
      </c>
    </row>
    <row r="19" ht="17" customHeight="1">
      <c r="A19" s="38" t="inlineStr">
        <is>
          <t>Kommentar</t>
        </is>
      </c>
      <c r="B19" s="39" t="n"/>
      <c r="C19" s="40" t="inlineStr">
        <is>
          <t>Frivillig anteckning, t.ex. ärendenummer, leverans eller orsak till avvikelse.</t>
        </is>
      </c>
    </row>
    <row r="20" ht="17" customHeight="1">
      <c r="A20" s="36" t="inlineStr">
        <is>
          <t>BLAD: SAMMANFATTNING</t>
        </is>
      </c>
      <c r="B20" s="37" t="n"/>
      <c r="C20" s="37" t="n"/>
    </row>
    <row r="21" ht="17" customHeight="1">
      <c r="A21" s="38" t="inlineStr">
        <is>
          <t>Nyckeltal</t>
        </is>
      </c>
      <c r="B21" s="39" t="n"/>
      <c r="C21" s="40" t="inlineStr">
        <is>
          <t>Visar automatiska totalsummor baserade på Tidrapport-bladet.</t>
        </is>
      </c>
    </row>
    <row r="22" ht="17" customHeight="1">
      <c r="A22" s="38" t="inlineStr">
        <is>
          <t>Medarbetartabell</t>
        </is>
      </c>
      <c r="B22" s="41" t="n"/>
      <c r="C22" s="42" t="inlineStr">
        <is>
          <t>Summerar arbetade timmar, övertid och belopp per anställd via SUMIF-formler.</t>
        </is>
      </c>
    </row>
    <row r="23" ht="17" customHeight="1">
      <c r="A23" s="38" t="inlineStr">
        <is>
          <t>Diagram</t>
        </is>
      </c>
      <c r="B23" s="39" t="n"/>
      <c r="C23" s="40" t="inlineStr">
        <is>
          <t>Tre diagram visas: Stapeldiagram per medarbetare, cirkeldiagram och linjediagram per dag.</t>
        </is>
      </c>
    </row>
    <row r="24" ht="17" customHeight="1">
      <c r="A24" s="36" t="inlineStr">
        <is>
          <t>INFORMATION OM MALLEN</t>
        </is>
      </c>
      <c r="B24" s="37" t="n"/>
      <c r="C24" s="37" t="n"/>
    </row>
    <row r="25" ht="17" customHeight="1">
      <c r="A25" s="38" t="inlineStr">
        <is>
          <t>Inputceller</t>
        </is>
      </c>
      <c r="B25" s="39" t="n"/>
      <c r="C25" s="40" t="inlineStr">
        <is>
          <t>Celler med ljusgul bakgrund (#FFFBEB) ska fyllas i manuellt.</t>
        </is>
      </c>
    </row>
    <row r="26" ht="17" customHeight="1">
      <c r="A26" s="38" t="inlineStr">
        <is>
          <t>Formler</t>
        </is>
      </c>
      <c r="B26" s="41" t="n"/>
      <c r="C26" s="42" t="inlineStr">
        <is>
          <t>Rör inte celler utan ljusgul bakgrund – de innehåller formler som beräknas automatiskt.</t>
        </is>
      </c>
    </row>
    <row r="27" ht="17" customHeight="1">
      <c r="A27" s="38" t="inlineStr">
        <is>
          <t>Valutaformat</t>
        </is>
      </c>
      <c r="B27" s="39" t="n"/>
      <c r="C27" s="40" t="inlineStr">
        <is>
          <t>Belopp visas i svenskt format: 1 234,56 kr (mellanslag = tusenseparator, komma = decimal).</t>
        </is>
      </c>
    </row>
    <row r="28" ht="17" customHeight="1">
      <c r="A28" s="38" t="inlineStr">
        <is>
          <t>Datumformat</t>
        </is>
      </c>
      <c r="B28" s="41" t="n"/>
      <c r="C28" s="42" t="inlineStr">
        <is>
          <t>Datum följer ISO 8601: YYYY-MM-DD, den svenska standarden.</t>
        </is>
      </c>
    </row>
    <row r="29" ht="17" customHeight="1">
      <c r="A29" s="38" t="inlineStr">
        <is>
          <t>Tidsformat</t>
        </is>
      </c>
      <c r="B29" s="39" t="n"/>
      <c r="C29" s="40" t="inlineStr">
        <is>
          <t>Tider anges och visas i HH:MM, t.ex. 08:00 och 17:30.</t>
        </is>
      </c>
    </row>
    <row r="30" ht="17" customHeight="1">
      <c r="A30" s="38" t="inlineStr">
        <is>
          <t>Anpassning</t>
        </is>
      </c>
      <c r="B30" s="41" t="n"/>
      <c r="C30" s="42" t="inlineStr">
        <is>
          <t>Mallen är anpassad för svenska förhållanden, svenska namn och svenska datumkonventioner.</t>
        </is>
      </c>
    </row>
    <row r="31" ht="17" customHeight="1">
      <c r="A31" s="38" t="inlineStr">
        <is>
          <t>Debiterbar tid</t>
        </is>
      </c>
      <c r="B31" s="39" t="n"/>
      <c r="C31" s="40" t="inlineStr">
        <is>
          <t>Debiterbar tid = tid som faktureras kund. Intern tid och avvikelser räknas ej som debiterbar.</t>
        </is>
      </c>
    </row>
    <row r="32" ht="17" customHeight="1">
      <c r="A32" s="38" t="inlineStr">
        <is>
          <t>Avvikelse</t>
        </is>
      </c>
      <c r="B32" s="41" t="n"/>
      <c r="C32" s="42" t="inlineStr">
        <is>
          <t>Avvikelse används för sjukdom, partiell frånvaro eller felaktiga registreringar. Markeras rött.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2026-06-01T15:04:41Z</dcterms:created>
  <dcterms:modified xmlns:dcterms="http://purl.org/dc/terms/" xmlns:xsi="http://www.w3.org/2001/XMLSchema-instance" xsi:type="dcterms:W3CDTF">2026-06-01T15:04:41Z</dcterms:modified>
</cp:coreProperties>
</file>