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ssabok" sheetId="1" state="visible" r:id="rId1"/>
    <sheet xmlns:r="http://schemas.openxmlformats.org/officeDocument/2006/relationships" name="Sammanfattning" sheetId="2" state="visible" r:id="rId2"/>
    <sheet xmlns:r="http://schemas.openxmlformats.org/officeDocument/2006/relationships" name="Instruktion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# ##0.00 &quot;kr&quot;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  <font>
      <name val="Calibri"/>
      <b val="1"/>
      <sz val="10"/>
    </font>
  </fonts>
  <fills count="7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14B8A6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165" fontId="3" fillId="3" borderId="1" applyAlignment="1" pivotButton="0" quotePrefix="0" xfId="0">
      <alignment horizontal="right" vertical="center"/>
    </xf>
    <xf numFmtId="9" fontId="3" fillId="4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/>
    </xf>
    <xf numFmtId="165" fontId="3" fillId="5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right" vertical="center"/>
    </xf>
    <xf numFmtId="165" fontId="4" fillId="2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right" vertical="center"/>
    </xf>
    <xf numFmtId="165" fontId="4" fillId="6" borderId="1" applyAlignment="1" pivotButton="0" quotePrefix="0" xfId="0">
      <alignment horizontal="right" vertical="center"/>
    </xf>
    <xf numFmtId="0" fontId="5" fillId="3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3" fillId="5" borderId="1" applyAlignment="1" pivotButton="0" quotePrefix="0" xfId="0">
      <alignment horizontal="left" vertical="center" wrapText="1"/>
    </xf>
    <xf numFmtId="0" fontId="0" fillId="0" borderId="1" pivotButton="0" quotePrefix="0" xfId="0"/>
  </cellXfs>
  <cellStyles count="1">
    <cellStyle name="Normal" xfId="0" builtinId="0" hidden="0"/>
  </cellStyles>
  <dxfs count="2">
    <dxf>
      <font>
        <b val="1"/>
        <color rgb="0022C55E"/>
        <sz val="10"/>
      </font>
      <fill>
        <patternFill patternType="solid">
          <fgColor rgb="00DCFCE7"/>
        </patternFill>
      </fill>
    </dxf>
    <dxf>
      <font>
        <b val="1"/>
        <color rgb="00DC2626"/>
        <sz val="10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Inbetalningar vs Uttag per månad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'Sammanfattning'!B14</f>
            </strRef>
          </tx>
          <spPr>
            <a:solidFill xmlns:a="http://schemas.openxmlformats.org/drawingml/2006/main">
              <a:srgbClr val="22C55E"/>
            </a:solidFill>
            <a:ln xmlns:a="http://schemas.openxmlformats.org/drawingml/2006/main">
              <a:prstDash val="solid"/>
            </a:ln>
          </spPr>
          <cat>
            <numRef>
              <f>'Sammanfattning'!$A$15:$A$17</f>
            </numRef>
          </cat>
          <val>
            <numRef>
              <f>'Sammanfattning'!$B$15:$B$17</f>
            </numRef>
          </val>
        </ser>
        <ser>
          <idx val="1"/>
          <order val="1"/>
          <tx>
            <strRef>
              <f>'Sammanfattning'!C14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'Sammanfattning'!$A$15:$A$17</f>
            </numRef>
          </cat>
          <val>
            <numRef>
              <f>'Sammanfattning'!$C$15:$C$17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Månad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Belopp (kr)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Utgifter per kategori</a:t>
            </a:r>
          </a:p>
        </rich>
      </tx>
    </title>
    <plotArea>
      <pieChart>
        <varyColors val="1"/>
        <ser>
          <idx val="0"/>
          <order val="0"/>
          <tx>
            <strRef>
              <f>'Sammanfattning'!B20</f>
            </strRef>
          </tx>
          <spPr>
            <a:ln xmlns:a="http://schemas.openxmlformats.org/drawingml/2006/main">
              <a:prstDash val="solid"/>
            </a:ln>
          </spPr>
          <cat>
            <numRef>
              <f>'Sammanfattning'!$A$21:$A$25</f>
            </numRef>
          </cat>
          <val>
            <numRef>
              <f>'Sammanfattning'!$B$21:$B$25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Kumulativt saldo över tid</a:t>
            </a:r>
          </a:p>
        </rich>
      </tx>
    </title>
    <plotArea>
      <lineChart>
        <grouping val="standard"/>
        <ser>
          <idx val="0"/>
          <order val="0"/>
          <tx>
            <strRef>
              <f>'Sammanfattning'!B27</f>
            </strRef>
          </tx>
          <spPr>
            <a:ln xmlns:a="http://schemas.openxmlformats.org/drawingml/2006/main" w="20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'Sammanfattning'!$A$28:$A$37</f>
            </numRef>
          </cat>
          <val>
            <numRef>
              <f>'Sammanfattning'!$B$28:$B$37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Verifikation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Saldo (kr)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14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4</col>
      <colOff>0</colOff>
      <row>27</row>
      <rowOff>0</rowOff>
    </from>
    <ext cx="576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14" customWidth="1" min="2" max="2"/>
    <col width="15" customWidth="1" min="3" max="3"/>
    <col width="18" customWidth="1" min="4" max="4"/>
    <col width="22" customWidth="1" min="5" max="5"/>
    <col width="30" customWidth="1" min="6" max="6"/>
    <col width="18" customWidth="1" min="7" max="7"/>
    <col width="10" customWidth="1" min="8" max="8"/>
    <col width="14" customWidth="1" min="9" max="9"/>
    <col width="18" customWidth="1" min="10" max="10"/>
    <col width="14" customWidth="1" min="11" max="11"/>
    <col width="10" customWidth="1" min="12" max="12"/>
    <col width="12" customWidth="1" min="13" max="13"/>
    <col width="22" customWidth="1" min="14" max="14"/>
    <col width="22" customWidth="1" min="15" max="15"/>
  </cols>
  <sheetData>
    <row r="1" ht="28" customHeight="1">
      <c r="A1" s="1" t="inlineStr">
        <is>
          <t>KASSABOK – Transaktionsregister 2026</t>
        </is>
      </c>
    </row>
    <row r="2" ht="20" customHeight="1">
      <c r="A2" s="2" t="inlineStr">
        <is>
          <t>Datum</t>
        </is>
      </c>
      <c r="B2" s="2" t="inlineStr">
        <is>
          <t>Verifikation</t>
        </is>
      </c>
      <c r="C2" s="2" t="inlineStr">
        <is>
          <t>Typ</t>
        </is>
      </c>
      <c r="D2" s="2" t="inlineStr">
        <is>
          <t>Kategori</t>
        </is>
      </c>
      <c r="E2" s="2" t="inlineStr">
        <is>
          <t>Motpart</t>
        </is>
      </c>
      <c r="F2" s="2" t="inlineStr">
        <is>
          <t>Beskrivning</t>
        </is>
      </c>
      <c r="G2" s="2" t="inlineStr">
        <is>
          <t>Belopp exkl. moms</t>
        </is>
      </c>
      <c r="H2" s="2" t="inlineStr">
        <is>
          <t>Moms %</t>
        </is>
      </c>
      <c r="I2" s="2" t="inlineStr">
        <is>
          <t>Moms kr</t>
        </is>
      </c>
      <c r="J2" s="2" t="inlineStr">
        <is>
          <t>Belopp inkl. moms</t>
        </is>
      </c>
      <c r="K2" s="2" t="inlineStr">
        <is>
          <t>Betalsätt</t>
        </is>
      </c>
      <c r="L2" s="2" t="inlineStr">
        <is>
          <t>Konto</t>
        </is>
      </c>
      <c r="M2" s="2" t="inlineStr">
        <is>
          <t>Månad</t>
        </is>
      </c>
      <c r="N2" s="2" t="inlineStr">
        <is>
          <t>Kommentar</t>
        </is>
      </c>
      <c r="O2" s="2" t="inlineStr">
        <is>
          <t>Saldo efter transaktion</t>
        </is>
      </c>
    </row>
    <row r="3">
      <c r="A3" s="3" t="inlineStr">
        <is>
          <t>2026-01-05</t>
        </is>
      </c>
      <c r="B3" s="4" t="inlineStr">
        <is>
          <t>KB-001</t>
        </is>
      </c>
      <c r="C3" s="4" t="inlineStr">
        <is>
          <t>Inbetalning</t>
        </is>
      </c>
      <c r="D3" s="4" t="inlineStr">
        <is>
          <t>Försäljning</t>
        </is>
      </c>
      <c r="E3" s="4" t="inlineStr">
        <is>
          <t>Anna Johansson</t>
        </is>
      </c>
      <c r="F3" s="4" t="inlineStr">
        <is>
          <t>Faktura för konsulttjänst</t>
        </is>
      </c>
      <c r="G3" s="5" t="n">
        <v>12500</v>
      </c>
      <c r="H3" s="6" t="n">
        <v>0.25</v>
      </c>
      <c r="I3" s="5">
        <f>G3*H3</f>
        <v/>
      </c>
      <c r="J3" s="5">
        <f>G3+I3</f>
        <v/>
      </c>
      <c r="K3" s="4" t="inlineStr">
        <is>
          <t>Banköverföring</t>
        </is>
      </c>
      <c r="L3" s="4" t="inlineStr">
        <is>
          <t>1930</t>
        </is>
      </c>
      <c r="M3" s="7">
        <f>TEXT(A3,"ÅÅÅÅ-MM")</f>
        <v/>
      </c>
      <c r="N3" s="4" t="inlineStr">
        <is>
          <t>Konsultarvode</t>
        </is>
      </c>
      <c r="O3" s="5">
        <f>IF(C3="Inbetalning",J3,-J3)</f>
        <v/>
      </c>
    </row>
    <row r="4">
      <c r="A4" s="3" t="inlineStr">
        <is>
          <t>2026-01-07</t>
        </is>
      </c>
      <c r="B4" s="4" t="inlineStr">
        <is>
          <t>KB-002</t>
        </is>
      </c>
      <c r="C4" s="4" t="inlineStr">
        <is>
          <t>Uttag</t>
        </is>
      </c>
      <c r="D4" s="4" t="inlineStr">
        <is>
          <t>Hyra</t>
        </is>
      </c>
      <c r="E4" s="4" t="inlineStr">
        <is>
          <t>Fastighets AB</t>
        </is>
      </c>
      <c r="F4" s="4" t="inlineStr">
        <is>
          <t>Lokalhyra januari</t>
        </is>
      </c>
      <c r="G4" s="8" t="n">
        <v>8900</v>
      </c>
      <c r="H4" s="6" t="n">
        <v>0</v>
      </c>
      <c r="I4" s="8">
        <f>G4*H4</f>
        <v/>
      </c>
      <c r="J4" s="8">
        <f>G4+I4</f>
        <v/>
      </c>
      <c r="K4" s="4" t="inlineStr">
        <is>
          <t>Autogiro</t>
        </is>
      </c>
      <c r="L4" s="4" t="inlineStr">
        <is>
          <t>2640</t>
        </is>
      </c>
      <c r="M4" s="9">
        <f>TEXT(A4,"ÅÅÅÅ-MM")</f>
        <v/>
      </c>
      <c r="N4" s="4" t="inlineStr">
        <is>
          <t>Månadshyra</t>
        </is>
      </c>
      <c r="O4" s="8">
        <f>O3+IF(C4="Inbetalning",J4,-J4)</f>
        <v/>
      </c>
    </row>
    <row r="5">
      <c r="A5" s="3" t="inlineStr">
        <is>
          <t>2026-01-12</t>
        </is>
      </c>
      <c r="B5" s="4" t="inlineStr">
        <is>
          <t>KB-003</t>
        </is>
      </c>
      <c r="C5" s="4" t="inlineStr">
        <is>
          <t>Inbetalning</t>
        </is>
      </c>
      <c r="D5" s="4" t="inlineStr">
        <is>
          <t>Försäljning</t>
        </is>
      </c>
      <c r="E5" s="4" t="inlineStr">
        <is>
          <t>Johan Lind</t>
        </is>
      </c>
      <c r="F5" s="4" t="inlineStr">
        <is>
          <t>Delbetalning projekt</t>
        </is>
      </c>
      <c r="G5" s="5" t="n">
        <v>6200</v>
      </c>
      <c r="H5" s="6" t="n">
        <v>0.25</v>
      </c>
      <c r="I5" s="5">
        <f>G5*H5</f>
        <v/>
      </c>
      <c r="J5" s="5">
        <f>G5+I5</f>
        <v/>
      </c>
      <c r="K5" s="4" t="inlineStr">
        <is>
          <t>Banköverföring</t>
        </is>
      </c>
      <c r="L5" s="4" t="inlineStr">
        <is>
          <t>1930</t>
        </is>
      </c>
      <c r="M5" s="7">
        <f>TEXT(A5,"ÅÅÅÅ-MM")</f>
        <v/>
      </c>
      <c r="N5" s="4" t="inlineStr">
        <is>
          <t>Delprojekt</t>
        </is>
      </c>
      <c r="O5" s="5">
        <f>O4+IF(C5="Inbetalning",J5,-J5)</f>
        <v/>
      </c>
    </row>
    <row r="6">
      <c r="A6" s="3" t="inlineStr">
        <is>
          <t>2026-01-14</t>
        </is>
      </c>
      <c r="B6" s="4" t="inlineStr">
        <is>
          <t>KB-004</t>
        </is>
      </c>
      <c r="C6" s="4" t="inlineStr">
        <is>
          <t>Uttag</t>
        </is>
      </c>
      <c r="D6" s="4" t="inlineStr">
        <is>
          <t>Kontorsmaterial</t>
        </is>
      </c>
      <c r="E6" s="4" t="inlineStr">
        <is>
          <t>Office Sverige AB</t>
        </is>
      </c>
      <c r="F6" s="4" t="inlineStr">
        <is>
          <t>Papper och toner</t>
        </is>
      </c>
      <c r="G6" s="8" t="n">
        <v>1450</v>
      </c>
      <c r="H6" s="6" t="n">
        <v>0.25</v>
      </c>
      <c r="I6" s="8">
        <f>G6*H6</f>
        <v/>
      </c>
      <c r="J6" s="8">
        <f>G6+I6</f>
        <v/>
      </c>
      <c r="K6" s="4" t="inlineStr">
        <is>
          <t>Kort</t>
        </is>
      </c>
      <c r="L6" s="4" t="inlineStr">
        <is>
          <t>2640</t>
        </is>
      </c>
      <c r="M6" s="9">
        <f>TEXT(A6,"ÅÅÅÅ-MM")</f>
        <v/>
      </c>
      <c r="N6" s="4" t="inlineStr">
        <is>
          <t>Förbrukning</t>
        </is>
      </c>
      <c r="O6" s="8">
        <f>O5+IF(C6="Inbetalning",J6,-J6)</f>
        <v/>
      </c>
    </row>
    <row r="7">
      <c r="A7" s="3" t="inlineStr">
        <is>
          <t>2026-02-03</t>
        </is>
      </c>
      <c r="B7" s="4" t="inlineStr">
        <is>
          <t>KB-005</t>
        </is>
      </c>
      <c r="C7" s="4" t="inlineStr">
        <is>
          <t>Inbetalning</t>
        </is>
      </c>
      <c r="D7" s="4" t="inlineStr">
        <is>
          <t>Medlemsavgift</t>
        </is>
      </c>
      <c r="E7" s="4" t="inlineStr">
        <is>
          <t>Maria Nilsson</t>
        </is>
      </c>
      <c r="F7" s="4" t="inlineStr">
        <is>
          <t>Årsavgift</t>
        </is>
      </c>
      <c r="G7" s="5" t="n">
        <v>1200</v>
      </c>
      <c r="H7" s="6" t="n">
        <v>0</v>
      </c>
      <c r="I7" s="5">
        <f>G7*H7</f>
        <v/>
      </c>
      <c r="J7" s="5">
        <f>G7+I7</f>
        <v/>
      </c>
      <c r="K7" s="4" t="inlineStr">
        <is>
          <t>Bankgiro</t>
        </is>
      </c>
      <c r="L7" s="4" t="inlineStr">
        <is>
          <t>1930</t>
        </is>
      </c>
      <c r="M7" s="7">
        <f>TEXT(A7,"ÅÅÅÅ-MM")</f>
        <v/>
      </c>
      <c r="N7" s="4" t="inlineStr"/>
      <c r="O7" s="5">
        <f>O6+IF(C7="Inbetalning",J7,-J7)</f>
        <v/>
      </c>
    </row>
    <row r="8">
      <c r="A8" s="3" t="inlineStr">
        <is>
          <t>2026-02-10</t>
        </is>
      </c>
      <c r="B8" s="4" t="inlineStr">
        <is>
          <t>KB-006</t>
        </is>
      </c>
      <c r="C8" s="4" t="inlineStr">
        <is>
          <t>Uttag</t>
        </is>
      </c>
      <c r="D8" s="4" t="inlineStr">
        <is>
          <t>Resor</t>
        </is>
      </c>
      <c r="E8" s="4" t="inlineStr">
        <is>
          <t>SJ AB</t>
        </is>
      </c>
      <c r="F8" s="4" t="inlineStr">
        <is>
          <t>Tågbiljett Stockholm–Göteborg</t>
        </is>
      </c>
      <c r="G8" s="8" t="n">
        <v>980</v>
      </c>
      <c r="H8" s="6" t="n">
        <v>0.06</v>
      </c>
      <c r="I8" s="8">
        <f>G8*H8</f>
        <v/>
      </c>
      <c r="J8" s="8">
        <f>G8+I8</f>
        <v/>
      </c>
      <c r="K8" s="4" t="inlineStr">
        <is>
          <t>Kort</t>
        </is>
      </c>
      <c r="L8" s="4" t="inlineStr">
        <is>
          <t>2641</t>
        </is>
      </c>
      <c r="M8" s="9">
        <f>TEXT(A8,"ÅÅÅÅ-MM")</f>
        <v/>
      </c>
      <c r="N8" s="4" t="inlineStr">
        <is>
          <t>Affärsresa</t>
        </is>
      </c>
      <c r="O8" s="8">
        <f>O7+IF(C8="Inbetalning",J8,-J8)</f>
        <v/>
      </c>
    </row>
    <row r="9">
      <c r="A9" s="3" t="inlineStr">
        <is>
          <t>2026-02-18</t>
        </is>
      </c>
      <c r="B9" s="4" t="inlineStr">
        <is>
          <t>KB-007</t>
        </is>
      </c>
      <c r="C9" s="4" t="inlineStr">
        <is>
          <t>Inbetalning</t>
        </is>
      </c>
      <c r="D9" s="4" t="inlineStr">
        <is>
          <t>Försäljning</t>
        </is>
      </c>
      <c r="E9" s="4" t="inlineStr">
        <is>
          <t>Lars Eriksson</t>
        </is>
      </c>
      <c r="F9" s="4" t="inlineStr">
        <is>
          <t>Tjänsteintäkt februari</t>
        </is>
      </c>
      <c r="G9" s="5" t="n">
        <v>9750</v>
      </c>
      <c r="H9" s="6" t="n">
        <v>0.25</v>
      </c>
      <c r="I9" s="5">
        <f>G9*H9</f>
        <v/>
      </c>
      <c r="J9" s="5">
        <f>G9+I9</f>
        <v/>
      </c>
      <c r="K9" s="4" t="inlineStr">
        <is>
          <t>Banköverföring</t>
        </is>
      </c>
      <c r="L9" s="4" t="inlineStr">
        <is>
          <t>1930</t>
        </is>
      </c>
      <c r="M9" s="7">
        <f>TEXT(A9,"ÅÅÅÅ-MM")</f>
        <v/>
      </c>
      <c r="N9" s="4" t="inlineStr"/>
      <c r="O9" s="5">
        <f>O8+IF(C9="Inbetalning",J9,-J9)</f>
        <v/>
      </c>
    </row>
    <row r="10">
      <c r="A10" s="3" t="inlineStr">
        <is>
          <t>2026-03-02</t>
        </is>
      </c>
      <c r="B10" s="4" t="inlineStr">
        <is>
          <t>KB-008</t>
        </is>
      </c>
      <c r="C10" s="4" t="inlineStr">
        <is>
          <t>Uttag</t>
        </is>
      </c>
      <c r="D10" s="4" t="inlineStr">
        <is>
          <t>Marknadsföring</t>
        </is>
      </c>
      <c r="E10" s="4" t="inlineStr">
        <is>
          <t>Google Ads</t>
        </is>
      </c>
      <c r="F10" s="4" t="inlineStr">
        <is>
          <t>Annonsering mars</t>
        </is>
      </c>
      <c r="G10" s="8" t="n">
        <v>2400</v>
      </c>
      <c r="H10" s="6" t="n">
        <v>0.25</v>
      </c>
      <c r="I10" s="8">
        <f>G10*H10</f>
        <v/>
      </c>
      <c r="J10" s="8">
        <f>G10+I10</f>
        <v/>
      </c>
      <c r="K10" s="4" t="inlineStr">
        <is>
          <t>Kort</t>
        </is>
      </c>
      <c r="L10" s="4" t="inlineStr">
        <is>
          <t>2641</t>
        </is>
      </c>
      <c r="M10" s="9">
        <f>TEXT(A10,"ÅÅÅÅ-MM")</f>
        <v/>
      </c>
      <c r="N10" s="4" t="inlineStr">
        <is>
          <t>Digital marknadsföring</t>
        </is>
      </c>
      <c r="O10" s="8">
        <f>O9+IF(C10="Inbetalning",J10,-J10)</f>
        <v/>
      </c>
    </row>
    <row r="11">
      <c r="A11" s="3" t="inlineStr">
        <is>
          <t>2026-03-11</t>
        </is>
      </c>
      <c r="B11" s="4" t="inlineStr">
        <is>
          <t>KB-009</t>
        </is>
      </c>
      <c r="C11" s="4" t="inlineStr">
        <is>
          <t>Inbetalning</t>
        </is>
      </c>
      <c r="D11" s="4" t="inlineStr">
        <is>
          <t>Försäljning</t>
        </is>
      </c>
      <c r="E11" s="4" t="inlineStr">
        <is>
          <t>Emma Karlsson</t>
        </is>
      </c>
      <c r="F11" s="4" t="inlineStr">
        <is>
          <t>Konsultarbete mars</t>
        </is>
      </c>
      <c r="G11" s="5" t="n">
        <v>14000</v>
      </c>
      <c r="H11" s="6" t="n">
        <v>0.25</v>
      </c>
      <c r="I11" s="5">
        <f>G11*H11</f>
        <v/>
      </c>
      <c r="J11" s="5">
        <f>G11+I11</f>
        <v/>
      </c>
      <c r="K11" s="4" t="inlineStr">
        <is>
          <t>Banköverföring</t>
        </is>
      </c>
      <c r="L11" s="4" t="inlineStr">
        <is>
          <t>1930</t>
        </is>
      </c>
      <c r="M11" s="7">
        <f>TEXT(A11,"ÅÅÅÅ-MM")</f>
        <v/>
      </c>
      <c r="N11" s="4" t="inlineStr"/>
      <c r="O11" s="5">
        <f>O10+IF(C11="Inbetalning",J11,-J11)</f>
        <v/>
      </c>
    </row>
    <row r="12" ht="16" customHeight="1">
      <c r="A12" s="3" t="inlineStr">
        <is>
          <t>2026-03-20</t>
        </is>
      </c>
      <c r="B12" s="4" t="inlineStr">
        <is>
          <t>KB-010</t>
        </is>
      </c>
      <c r="C12" s="4" t="inlineStr">
        <is>
          <t>Uttag</t>
        </is>
      </c>
      <c r="D12" s="4" t="inlineStr">
        <is>
          <t>Övrigt</t>
        </is>
      </c>
      <c r="E12" s="4" t="inlineStr">
        <is>
          <t>Skatteverket</t>
        </is>
      </c>
      <c r="F12" s="4" t="inlineStr">
        <is>
          <t>Momsbetalning Q1</t>
        </is>
      </c>
      <c r="G12" s="8" t="n">
        <v>3250</v>
      </c>
      <c r="H12" s="6" t="n">
        <v>0</v>
      </c>
      <c r="I12" s="8">
        <f>G12*H12</f>
        <v/>
      </c>
      <c r="J12" s="8">
        <f>G12+I12</f>
        <v/>
      </c>
      <c r="K12" s="4" t="inlineStr">
        <is>
          <t>Bankgiro</t>
        </is>
      </c>
      <c r="L12" s="4" t="inlineStr">
        <is>
          <t>2650</t>
        </is>
      </c>
      <c r="M12" s="9">
        <f>TEXT(A12,"ÅÅÅÅ-MM")</f>
        <v/>
      </c>
      <c r="N12" s="4" t="inlineStr">
        <is>
          <t>Momsredovisning</t>
        </is>
      </c>
      <c r="O12" s="8">
        <f>O11+IF(C12="Inbetalning",J12,-J12)</f>
        <v/>
      </c>
    </row>
    <row r="13">
      <c r="A13" s="10" t="inlineStr">
        <is>
          <t>TOTALSUMMA</t>
        </is>
      </c>
      <c r="B13" s="11" t="n"/>
      <c r="C13" s="11" t="n"/>
      <c r="D13" s="11" t="n"/>
      <c r="E13" s="11" t="n"/>
      <c r="F13" s="11" t="n"/>
      <c r="G13" s="12">
        <f>SUM(G3:G12)</f>
        <v/>
      </c>
      <c r="H13" s="11" t="n"/>
      <c r="I13" s="12">
        <f>SUM(I3:I12)</f>
        <v/>
      </c>
      <c r="J13" s="12">
        <f>SUM(J3:J12)</f>
        <v/>
      </c>
      <c r="K13" s="11" t="n"/>
      <c r="L13" s="11" t="n"/>
      <c r="M13" s="11" t="n"/>
      <c r="N13" s="11" t="n"/>
      <c r="O13" s="11" t="n"/>
    </row>
    <row r="14">
      <c r="A14" s="13" t="inlineStr">
        <is>
          <t>GENOMSNITT</t>
        </is>
      </c>
      <c r="B14" s="14" t="n"/>
      <c r="C14" s="14" t="n"/>
      <c r="D14" s="14" t="n"/>
      <c r="E14" s="14" t="n"/>
      <c r="F14" s="14" t="n"/>
      <c r="G14" s="15">
        <f>AVERAGE(G3:G12)</f>
        <v/>
      </c>
      <c r="H14" s="14" t="n"/>
      <c r="I14" s="15">
        <f>AVERAGE(I3:I12)</f>
        <v/>
      </c>
      <c r="J14" s="15">
        <f>AVERAGE(J3:J12)</f>
        <v/>
      </c>
      <c r="K14" s="14" t="n"/>
      <c r="L14" s="14" t="n"/>
      <c r="M14" s="14" t="n"/>
      <c r="N14" s="14" t="n"/>
      <c r="O14" s="14" t="n"/>
    </row>
  </sheetData>
  <mergeCells count="1">
    <mergeCell ref="A1:O1"/>
  </mergeCells>
  <conditionalFormatting sqref="C3:C12">
    <cfRule type="expression" priority="1" dxfId="0" stopIfTrue="1">
      <formula>C3="Inbetalning"</formula>
    </cfRule>
    <cfRule type="expression" priority="2" dxfId="1" stopIfTrue="1">
      <formula>C3="Uttag"</formula>
    </cfRule>
  </conditionalFormatting>
  <conditionalFormatting sqref="O3:O12">
    <cfRule type="expression" priority="3" dxfId="1" stopIfTrue="1">
      <formula>O3&lt;0</formula>
    </cfRule>
  </conditionalFormatting>
  <dataValidations count="2">
    <dataValidation sqref="C3:C12" showErrorMessage="1" showInputMessage="1" allowBlank="1" type="list">
      <formula1>"Inbetalning,Uttag"</formula1>
    </dataValidation>
    <dataValidation sqref="K3:K12" showErrorMessage="1" showInputMessage="1" allowBlank="1" type="list">
      <formula1>"Banköverföring,Autogiro,Kort,Bankgiro,Kontant"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7"/>
  <sheetViews>
    <sheetView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28" customHeight="1">
      <c r="A1" s="1" t="inlineStr">
        <is>
          <t>KASSABOK – Sammanfattning och nyckeltal 2026</t>
        </is>
      </c>
    </row>
    <row r="3">
      <c r="A3" s="13" t="inlineStr">
        <is>
          <t>NYCKELTAL</t>
        </is>
      </c>
      <c r="B3" s="13" t="inlineStr">
        <is>
          <t>Värde</t>
        </is>
      </c>
    </row>
    <row r="4" ht="16" customHeight="1">
      <c r="A4" s="16" t="inlineStr">
        <is>
          <t>Totala inbetalningar</t>
        </is>
      </c>
      <c r="B4" s="5">
        <f>SUMIF(Kassabok!C3:C12,"Inbetalning",Kassabok!J3:J12)</f>
        <v/>
      </c>
    </row>
    <row r="5" ht="16" customHeight="1">
      <c r="A5" s="17" t="inlineStr">
        <is>
          <t>Totala uttag</t>
        </is>
      </c>
      <c r="B5" s="8">
        <f>SUMIF(Kassabok!C3:C12,"Uttag",Kassabok!J3:J12)</f>
        <v/>
      </c>
    </row>
    <row r="6">
      <c r="A6" s="16" t="inlineStr">
        <is>
          <t>Nettosaldo</t>
        </is>
      </c>
      <c r="B6" s="5">
        <f>SUMIF(Kassabok!C3:C12,"Inbetalning",Kassabok!J3:J12)-SUMIF(Kassabok!C3:C12,"Uttag",Kassabok!J3:J12)</f>
        <v/>
      </c>
    </row>
    <row r="7">
      <c r="A7" s="17" t="inlineStr">
        <is>
          <t>Genomsnittlig transaktion</t>
        </is>
      </c>
      <c r="B7" s="8">
        <f>AVERAGE(Kassabok!J3:J12)</f>
        <v/>
      </c>
    </row>
    <row r="8">
      <c r="A8" s="16" t="inlineStr">
        <is>
          <t>Antal inbetalningar</t>
        </is>
      </c>
      <c r="B8" s="18">
        <f>COUNTIF(Kassabok!C3:C12,"Inbetalning")</f>
        <v/>
      </c>
    </row>
    <row r="9">
      <c r="A9" s="17" t="inlineStr">
        <is>
          <t>Antal uttag</t>
        </is>
      </c>
      <c r="B9" s="19">
        <f>COUNTIF(Kassabok!C3:C12,"Uttag")</f>
        <v/>
      </c>
    </row>
    <row r="10">
      <c r="A10" s="16" t="inlineStr">
        <is>
          <t>Total moms (kr)</t>
        </is>
      </c>
      <c r="B10" s="5">
        <f>SUM(Kassabok!I3:I12)</f>
        <v/>
      </c>
    </row>
    <row r="11">
      <c r="A11" s="17" t="inlineStr">
        <is>
          <t>Största transaktion</t>
        </is>
      </c>
      <c r="B11" s="8">
        <f>MAX(Kassabok!J3:J12)</f>
        <v/>
      </c>
    </row>
    <row r="12">
      <c r="A12" s="16" t="inlineStr">
        <is>
          <t>Saldostatus</t>
        </is>
      </c>
      <c r="B12" s="18">
        <f>IF((SUMIF(Kassabok!C3:C12,"Inbetalning",Kassabok!J3:J12)-SUMIF(Kassabok!C3:C12,"Uttag",Kassabok!J3:J12))&lt;0,"⚠ Negativt saldo!","✓ Positivt saldo")</f>
        <v/>
      </c>
    </row>
    <row r="14">
      <c r="A14" s="13" t="inlineStr">
        <is>
          <t>MÅNADSÖVERSIKT</t>
        </is>
      </c>
      <c r="B14" s="13" t="inlineStr">
        <is>
          <t>Inbetalningar</t>
        </is>
      </c>
      <c r="C14" s="13" t="inlineStr">
        <is>
          <t>Uttag</t>
        </is>
      </c>
      <c r="D14" s="13" t="inlineStr">
        <is>
          <t>Netto</t>
        </is>
      </c>
    </row>
    <row r="15">
      <c r="A15" s="17" t="inlineStr">
        <is>
          <t>Januari</t>
        </is>
      </c>
      <c r="B15" s="8">
        <f>SUMPRODUCT((Kassabok!M3:M12="2026-01")*(Kassabok!C3:C12="Inbetalning")*Kassabok!J3:J12)</f>
        <v/>
      </c>
      <c r="C15" s="8">
        <f>SUMPRODUCT((Kassabok!M3:M12="2026-01")*(Kassabok!C3:C12="Uttag")*Kassabok!J3:J12)</f>
        <v/>
      </c>
      <c r="D15" s="8">
        <f>B15-C15</f>
        <v/>
      </c>
    </row>
    <row r="16">
      <c r="A16" s="16" t="inlineStr">
        <is>
          <t>Februari</t>
        </is>
      </c>
      <c r="B16" s="5">
        <f>SUMPRODUCT((Kassabok!M3:M12="2026-02")*(Kassabok!C3:C12="Inbetalning")*Kassabok!J3:J12)</f>
        <v/>
      </c>
      <c r="C16" s="5">
        <f>SUMPRODUCT((Kassabok!M3:M12="2026-02")*(Kassabok!C3:C12="Uttag")*Kassabok!J3:J12)</f>
        <v/>
      </c>
      <c r="D16" s="5">
        <f>B16-C16</f>
        <v/>
      </c>
    </row>
    <row r="17">
      <c r="A17" s="17" t="inlineStr">
        <is>
          <t>Mars</t>
        </is>
      </c>
      <c r="B17" s="8">
        <f>SUMPRODUCT((Kassabok!M3:M12="2026-03")*(Kassabok!C3:C12="Inbetalning")*Kassabok!J3:J12)</f>
        <v/>
      </c>
      <c r="C17" s="8">
        <f>SUMPRODUCT((Kassabok!M3:M12="2026-03")*(Kassabok!C3:C12="Uttag")*Kassabok!J3:J12)</f>
        <v/>
      </c>
      <c r="D17" s="8">
        <f>B17-C17</f>
        <v/>
      </c>
    </row>
    <row r="20">
      <c r="A20" s="13" t="inlineStr">
        <is>
          <t>KATEGORIER (UTTAG)</t>
        </is>
      </c>
      <c r="B20" s="13" t="inlineStr">
        <is>
          <t>Belopp inkl. moms</t>
        </is>
      </c>
    </row>
    <row r="21">
      <c r="A21" s="17" t="inlineStr">
        <is>
          <t>Hyra</t>
        </is>
      </c>
      <c r="B21" s="8">
        <f>SUMPRODUCT((Kassabok!D3:D12="Hyra")*(Kassabok!C3:C12="Uttag")*Kassabok!J3:J12)</f>
        <v/>
      </c>
    </row>
    <row r="22">
      <c r="A22" s="16" t="inlineStr">
        <is>
          <t>Kontorsmaterial</t>
        </is>
      </c>
      <c r="B22" s="5">
        <f>SUMPRODUCT((Kassabok!D3:D12="Kontorsmaterial")*(Kassabok!C3:C12="Uttag")*Kassabok!J3:J12)</f>
        <v/>
      </c>
    </row>
    <row r="23">
      <c r="A23" s="17" t="inlineStr">
        <is>
          <t>Resor</t>
        </is>
      </c>
      <c r="B23" s="8">
        <f>SUMPRODUCT((Kassabok!D3:D12="Resor")*(Kassabok!C3:C12="Uttag")*Kassabok!J3:J12)</f>
        <v/>
      </c>
    </row>
    <row r="24">
      <c r="A24" s="16" t="inlineStr">
        <is>
          <t>Marknadsföring</t>
        </is>
      </c>
      <c r="B24" s="5">
        <f>SUMPRODUCT((Kassabok!D3:D12="Marknadsföring")*(Kassabok!C3:C12="Uttag")*Kassabok!J3:J12)</f>
        <v/>
      </c>
    </row>
    <row r="25">
      <c r="A25" s="17" t="inlineStr">
        <is>
          <t>Övrigt</t>
        </is>
      </c>
      <c r="B25" s="8">
        <f>SUMPRODUCT((Kassabok!D3:D12="Övrigt")*(Kassabok!C3:C12="Uttag")*Kassabok!J3:J12)</f>
        <v/>
      </c>
    </row>
    <row r="27">
      <c r="A27" s="13" t="inlineStr">
        <is>
          <t>KUMULATIVT SALDO</t>
        </is>
      </c>
      <c r="B27" s="13" t="inlineStr">
        <is>
          <t>Saldo (kr)</t>
        </is>
      </c>
    </row>
    <row r="28">
      <c r="A28" s="7" t="inlineStr">
        <is>
          <t>KB-001</t>
        </is>
      </c>
      <c r="B28" s="5">
        <f>Kassabok!O3</f>
        <v/>
      </c>
    </row>
    <row r="29">
      <c r="A29" s="9" t="inlineStr">
        <is>
          <t>KB-002</t>
        </is>
      </c>
      <c r="B29" s="8">
        <f>Kassabok!O4</f>
        <v/>
      </c>
    </row>
    <row r="30">
      <c r="A30" s="7" t="inlineStr">
        <is>
          <t>KB-003</t>
        </is>
      </c>
      <c r="B30" s="5">
        <f>Kassabok!O5</f>
        <v/>
      </c>
    </row>
    <row r="31">
      <c r="A31" s="9" t="inlineStr">
        <is>
          <t>KB-004</t>
        </is>
      </c>
      <c r="B31" s="8">
        <f>Kassabok!O6</f>
        <v/>
      </c>
    </row>
    <row r="32">
      <c r="A32" s="7" t="inlineStr">
        <is>
          <t>KB-005</t>
        </is>
      </c>
      <c r="B32" s="5">
        <f>Kassabok!O7</f>
        <v/>
      </c>
    </row>
    <row r="33">
      <c r="A33" s="9" t="inlineStr">
        <is>
          <t>KB-006</t>
        </is>
      </c>
      <c r="B33" s="8">
        <f>Kassabok!O8</f>
        <v/>
      </c>
    </row>
    <row r="34">
      <c r="A34" s="7" t="inlineStr">
        <is>
          <t>KB-007</t>
        </is>
      </c>
      <c r="B34" s="5">
        <f>Kassabok!O9</f>
        <v/>
      </c>
    </row>
    <row r="35">
      <c r="A35" s="9" t="inlineStr">
        <is>
          <t>KB-008</t>
        </is>
      </c>
      <c r="B35" s="8">
        <f>Kassabok!O10</f>
        <v/>
      </c>
    </row>
    <row r="36">
      <c r="A36" s="7" t="inlineStr">
        <is>
          <t>KB-009</t>
        </is>
      </c>
      <c r="B36" s="5">
        <f>Kassabok!O11</f>
        <v/>
      </c>
    </row>
    <row r="37">
      <c r="A37" s="9" t="inlineStr">
        <is>
          <t>KB-010</t>
        </is>
      </c>
      <c r="B37" s="8">
        <f>Kassabok!O12</f>
        <v/>
      </c>
    </row>
  </sheetData>
  <mergeCells count="1">
    <mergeCell ref="A1:H1"/>
  </mergeCells>
  <conditionalFormatting sqref="B6">
    <cfRule type="expression" priority="1" dxfId="1" stopIfTrue="1">
      <formula>B6&lt;0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46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55" customWidth="1" min="2" max="2"/>
    <col width="18" customWidth="1" min="3" max="3"/>
    <col width="22" customWidth="1" min="4" max="4"/>
    <col width="18" customWidth="1" min="5" max="5"/>
    <col width="18" customWidth="1" min="6" max="6"/>
  </cols>
  <sheetData>
    <row r="1" ht="28" customHeight="1">
      <c r="A1" s="1" t="inlineStr">
        <is>
          <t>INSTRUKTIONER – Kassabok Excel-mall</t>
        </is>
      </c>
    </row>
    <row r="3">
      <c r="A3" s="20" t="inlineStr">
        <is>
          <t>GENERELLT</t>
        </is>
      </c>
      <c r="B3" s="21" t="n"/>
      <c r="C3" s="21" t="n"/>
      <c r="D3" s="21" t="n"/>
      <c r="E3" s="21" t="n"/>
      <c r="F3" s="22" t="n"/>
    </row>
    <row r="4" ht="30" customHeight="1">
      <c r="A4" s="16" t="inlineStr">
        <is>
          <t>Syfte</t>
        </is>
      </c>
      <c r="B4" s="23" t="inlineStr">
        <is>
          <t>Denna mall används för att följa alla in- och utbetalningar i din kassa eller på ditt bankkonto. Varje transaktion registreras på en rad i arket Kassabok.</t>
        </is>
      </c>
      <c r="C4" s="24" t="n"/>
      <c r="D4" s="24" t="n"/>
      <c r="E4" s="24" t="n"/>
      <c r="F4" s="24" t="n"/>
    </row>
    <row r="5" ht="30" customHeight="1">
      <c r="A5" s="16" t="inlineStr">
        <is>
          <t>Datum</t>
        </is>
      </c>
      <c r="B5" s="23" t="inlineStr">
        <is>
          <t>Ange datum i formatet ÅÅÅÅ-MM-DD (t.ex. 2026-01-05). Detta är svensk ISO-standard.</t>
        </is>
      </c>
      <c r="C5" s="24" t="n"/>
      <c r="D5" s="24" t="n"/>
      <c r="E5" s="24" t="n"/>
      <c r="F5" s="24" t="n"/>
    </row>
    <row r="6" ht="30" customHeight="1">
      <c r="A6" s="16" t="inlineStr">
        <is>
          <t>Valuta</t>
        </is>
      </c>
      <c r="B6" s="23" t="inlineStr">
        <is>
          <t>Alla belopp anges i svenska kronor (kr). Decimalseparator är komma (,) och tusentalsavgränsare är mellanslag.</t>
        </is>
      </c>
      <c r="C6" s="24" t="n"/>
      <c r="D6" s="24" t="n"/>
      <c r="E6" s="24" t="n"/>
      <c r="F6" s="24" t="n"/>
    </row>
    <row r="8">
      <c r="A8" s="20" t="inlineStr">
        <is>
          <t>KOLUMNFÖRKLARING</t>
        </is>
      </c>
      <c r="B8" s="21" t="n"/>
      <c r="C8" s="21" t="n"/>
      <c r="D8" s="21" t="n"/>
      <c r="E8" s="21" t="n"/>
      <c r="F8" s="22" t="n"/>
    </row>
    <row r="9" ht="30" customHeight="1">
      <c r="A9" s="16" t="inlineStr">
        <is>
          <t>Datum</t>
        </is>
      </c>
      <c r="B9" s="23" t="inlineStr">
        <is>
          <t>Transaktionsdatum (ÅÅÅÅ-MM-DD).</t>
        </is>
      </c>
      <c r="C9" s="24" t="n"/>
      <c r="D9" s="24" t="n"/>
      <c r="E9" s="24" t="n"/>
      <c r="F9" s="24" t="n"/>
    </row>
    <row r="10" ht="30" customHeight="1">
      <c r="A10" s="16" t="inlineStr">
        <is>
          <t>Verifikation</t>
        </is>
      </c>
      <c r="B10" s="23" t="inlineStr">
        <is>
          <t>Unikt verifikationsnummer, t.ex. KB-001. Används vid bokföring och revision.</t>
        </is>
      </c>
      <c r="C10" s="24" t="n"/>
      <c r="D10" s="24" t="n"/>
      <c r="E10" s="24" t="n"/>
      <c r="F10" s="24" t="n"/>
    </row>
    <row r="11" ht="30" customHeight="1">
      <c r="A11" s="16" t="inlineStr">
        <is>
          <t>Typ</t>
        </is>
      </c>
      <c r="B11" s="23" t="inlineStr">
        <is>
          <t>Välj 'Inbetalning' eller 'Uttag' från rullgardinsmeny. Styr saldoberäkning.</t>
        </is>
      </c>
      <c r="C11" s="24" t="n"/>
      <c r="D11" s="24" t="n"/>
      <c r="E11" s="24" t="n"/>
      <c r="F11" s="24" t="n"/>
    </row>
    <row r="12" ht="30" customHeight="1">
      <c r="A12" s="16" t="inlineStr">
        <is>
          <t>Kategori</t>
        </is>
      </c>
      <c r="B12" s="23" t="inlineStr">
        <is>
          <t>Kategorisera transaktionen, t.ex. Försäljning, Hyra, Resor, Kontorsmaterial.</t>
        </is>
      </c>
      <c r="C12" s="24" t="n"/>
      <c r="D12" s="24" t="n"/>
      <c r="E12" s="24" t="n"/>
      <c r="F12" s="24" t="n"/>
    </row>
    <row r="13" ht="30" customHeight="1">
      <c r="A13" s="16" t="inlineStr">
        <is>
          <t>Motpart</t>
        </is>
      </c>
      <c r="B13" s="23" t="inlineStr">
        <is>
          <t>Namn på kund, leverantör eller organisation som är motpart i transaktionen.</t>
        </is>
      </c>
      <c r="C13" s="24" t="n"/>
      <c r="D13" s="24" t="n"/>
      <c r="E13" s="24" t="n"/>
      <c r="F13" s="24" t="n"/>
    </row>
    <row r="14" ht="30" customHeight="1">
      <c r="A14" s="16" t="inlineStr">
        <is>
          <t>Beskrivning</t>
        </is>
      </c>
      <c r="B14" s="23" t="inlineStr">
        <is>
          <t>Fritext som beskriver vad transaktionen avser.</t>
        </is>
      </c>
      <c r="C14" s="24" t="n"/>
      <c r="D14" s="24" t="n"/>
      <c r="E14" s="24" t="n"/>
      <c r="F14" s="24" t="n"/>
    </row>
    <row r="15" ht="30" customHeight="1">
      <c r="A15" s="16" t="inlineStr">
        <is>
          <t>Belopp exkl. moms</t>
        </is>
      </c>
      <c r="B15" s="23" t="inlineStr">
        <is>
          <t>Ange nettobeloppet utan moms. Skriv alltid positivt belopp – typ avgör riktning.</t>
        </is>
      </c>
      <c r="C15" s="24" t="n"/>
      <c r="D15" s="24" t="n"/>
      <c r="E15" s="24" t="n"/>
      <c r="F15" s="24" t="n"/>
    </row>
    <row r="16" ht="30" customHeight="1">
      <c r="A16" s="16" t="inlineStr">
        <is>
          <t>Moms %</t>
        </is>
      </c>
      <c r="B16" s="23" t="inlineStr">
        <is>
          <t>Ange momssatsen som decimaltal: 0,25 = 25%, 0,12 = 12%, 0,06 = 6%, 0 = momsfri.</t>
        </is>
      </c>
      <c r="C16" s="24" t="n"/>
      <c r="D16" s="24" t="n"/>
      <c r="E16" s="24" t="n"/>
      <c r="F16" s="24" t="n"/>
    </row>
    <row r="17" ht="30" customHeight="1">
      <c r="A17" s="16" t="inlineStr">
        <is>
          <t>Moms kr</t>
        </is>
      </c>
      <c r="B17" s="23" t="inlineStr">
        <is>
          <t>Beräknas automatiskt: Belopp exkl. moms × Moms %.</t>
        </is>
      </c>
      <c r="C17" s="24" t="n"/>
      <c r="D17" s="24" t="n"/>
      <c r="E17" s="24" t="n"/>
      <c r="F17" s="24" t="n"/>
    </row>
    <row r="18" ht="30" customHeight="1">
      <c r="A18" s="16" t="inlineStr">
        <is>
          <t>Belopp inkl. moms</t>
        </is>
      </c>
      <c r="B18" s="23" t="inlineStr">
        <is>
          <t>Beräknas automatiskt: Belopp exkl. moms + Moms kr.</t>
        </is>
      </c>
      <c r="C18" s="24" t="n"/>
      <c r="D18" s="24" t="n"/>
      <c r="E18" s="24" t="n"/>
      <c r="F18" s="24" t="n"/>
    </row>
    <row r="19" ht="30" customHeight="1">
      <c r="A19" s="16" t="inlineStr">
        <is>
          <t>Betalsätt</t>
        </is>
      </c>
      <c r="B19" s="23" t="inlineStr">
        <is>
          <t>Välj betalsätt: Banköverföring, Autogiro, Kort, Bankgiro eller Kontant.</t>
        </is>
      </c>
      <c r="C19" s="24" t="n"/>
      <c r="D19" s="24" t="n"/>
      <c r="E19" s="24" t="n"/>
      <c r="F19" s="24" t="n"/>
    </row>
    <row r="20" ht="30" customHeight="1">
      <c r="A20" s="16" t="inlineStr">
        <is>
          <t>Konto</t>
        </is>
      </c>
      <c r="B20" s="23" t="inlineStr">
        <is>
          <t>Kontonummer för bokföring, t.ex. 1930 (bank), 2640 (ingående moms).</t>
        </is>
      </c>
      <c r="C20" s="24" t="n"/>
      <c r="D20" s="24" t="n"/>
      <c r="E20" s="24" t="n"/>
      <c r="F20" s="24" t="n"/>
    </row>
    <row r="21" ht="30" customHeight="1">
      <c r="A21" s="16" t="inlineStr">
        <is>
          <t>Månad</t>
        </is>
      </c>
      <c r="B21" s="23" t="inlineStr">
        <is>
          <t>Beräknas automatiskt från Datum-kolumnen (format ÅÅÅÅ-MM).</t>
        </is>
      </c>
      <c r="C21" s="24" t="n"/>
      <c r="D21" s="24" t="n"/>
      <c r="E21" s="24" t="n"/>
      <c r="F21" s="24" t="n"/>
    </row>
    <row r="22" ht="30" customHeight="1">
      <c r="A22" s="16" t="inlineStr">
        <is>
          <t>Kommentar</t>
        </is>
      </c>
      <c r="B22" s="23" t="inlineStr">
        <is>
          <t>Frivillig kommentar eller notering om transaktionen.</t>
        </is>
      </c>
      <c r="C22" s="24" t="n"/>
      <c r="D22" s="24" t="n"/>
      <c r="E22" s="24" t="n"/>
      <c r="F22" s="24" t="n"/>
    </row>
    <row r="23" ht="30" customHeight="1">
      <c r="A23" s="16" t="inlineStr">
        <is>
          <t>Saldo</t>
        </is>
      </c>
      <c r="B23" s="23" t="inlineStr">
        <is>
          <t>Beräknas automatiskt som löpande saldo. Inbetalningar adderas, uttag subtraheras.</t>
        </is>
      </c>
      <c r="C23" s="24" t="n"/>
      <c r="D23" s="24" t="n"/>
      <c r="E23" s="24" t="n"/>
      <c r="F23" s="24" t="n"/>
    </row>
    <row r="25">
      <c r="A25" s="20" t="inlineStr">
        <is>
          <t>MOMSREGLER</t>
        </is>
      </c>
      <c r="B25" s="21" t="n"/>
      <c r="C25" s="21" t="n"/>
      <c r="D25" s="21" t="n"/>
      <c r="E25" s="21" t="n"/>
      <c r="F25" s="22" t="n"/>
    </row>
    <row r="26" ht="30" customHeight="1">
      <c r="A26" s="16" t="inlineStr">
        <is>
          <t>Moms 25%</t>
        </is>
      </c>
      <c r="B26" s="23" t="inlineStr">
        <is>
          <t>Gäller de flesta varor och tjänster (standardmoms).</t>
        </is>
      </c>
      <c r="C26" s="24" t="n"/>
      <c r="D26" s="24" t="n"/>
      <c r="E26" s="24" t="n"/>
      <c r="F26" s="24" t="n"/>
    </row>
    <row r="27" ht="30" customHeight="1">
      <c r="A27" s="16" t="inlineStr">
        <is>
          <t>Moms 12%</t>
        </is>
      </c>
      <c r="B27" s="23" t="inlineStr">
        <is>
          <t>Gäller livsmedel, hotell m.m.</t>
        </is>
      </c>
      <c r="C27" s="24" t="n"/>
      <c r="D27" s="24" t="n"/>
      <c r="E27" s="24" t="n"/>
      <c r="F27" s="24" t="n"/>
    </row>
    <row r="28" ht="30" customHeight="1">
      <c r="A28" s="16" t="inlineStr">
        <is>
          <t>Moms 6%</t>
        </is>
      </c>
      <c r="B28" s="23" t="inlineStr">
        <is>
          <t>Gäller persontransport, böcker, tidningar, konserter m.m.</t>
        </is>
      </c>
      <c r="C28" s="24" t="n"/>
      <c r="D28" s="24" t="n"/>
      <c r="E28" s="24" t="n"/>
      <c r="F28" s="24" t="n"/>
    </row>
    <row r="29" ht="30" customHeight="1">
      <c r="A29" s="16" t="inlineStr">
        <is>
          <t>Moms 0%</t>
        </is>
      </c>
      <c r="B29" s="23" t="inlineStr">
        <is>
          <t>Momsfria transaktioner, t.ex. hyra, försäkring, löner, skatter.</t>
        </is>
      </c>
      <c r="C29" s="24" t="n"/>
      <c r="D29" s="24" t="n"/>
      <c r="E29" s="24" t="n"/>
      <c r="F29" s="24" t="n"/>
    </row>
    <row r="31">
      <c r="A31" s="20" t="inlineStr">
        <is>
          <t>BETALSÄTT</t>
        </is>
      </c>
      <c r="B31" s="21" t="n"/>
      <c r="C31" s="21" t="n"/>
      <c r="D31" s="21" t="n"/>
      <c r="E31" s="21" t="n"/>
      <c r="F31" s="22" t="n"/>
    </row>
    <row r="32" ht="30" customHeight="1">
      <c r="A32" s="16" t="inlineStr">
        <is>
          <t>Banköverföring</t>
        </is>
      </c>
      <c r="B32" s="23" t="inlineStr">
        <is>
          <t>Elektronisk överföring mellan bankkonton.</t>
        </is>
      </c>
      <c r="C32" s="24" t="n"/>
      <c r="D32" s="24" t="n"/>
      <c r="E32" s="24" t="n"/>
      <c r="F32" s="24" t="n"/>
    </row>
    <row r="33" ht="30" customHeight="1">
      <c r="A33" s="16" t="inlineStr">
        <is>
          <t>Autogiro</t>
        </is>
      </c>
      <c r="B33" s="23" t="inlineStr">
        <is>
          <t>Automatisk dragning från bankkonto, t.ex. månadsavgifter.</t>
        </is>
      </c>
      <c r="C33" s="24" t="n"/>
      <c r="D33" s="24" t="n"/>
      <c r="E33" s="24" t="n"/>
      <c r="F33" s="24" t="n"/>
    </row>
    <row r="34" ht="30" customHeight="1">
      <c r="A34" s="16" t="inlineStr">
        <is>
          <t>Kort</t>
        </is>
      </c>
      <c r="B34" s="23" t="inlineStr">
        <is>
          <t>Betalning med debet- eller kreditkort.</t>
        </is>
      </c>
      <c r="C34" s="24" t="n"/>
      <c r="D34" s="24" t="n"/>
      <c r="E34" s="24" t="n"/>
      <c r="F34" s="24" t="n"/>
    </row>
    <row r="35" ht="30" customHeight="1">
      <c r="A35" s="16" t="inlineStr">
        <is>
          <t>Bankgiro</t>
        </is>
      </c>
      <c r="B35" s="23" t="inlineStr">
        <is>
          <t>Betalning via Bankgirot (BG-nummer).</t>
        </is>
      </c>
      <c r="C35" s="24" t="n"/>
      <c r="D35" s="24" t="n"/>
      <c r="E35" s="24" t="n"/>
      <c r="F35" s="24" t="n"/>
    </row>
    <row r="36" ht="30" customHeight="1">
      <c r="A36" s="16" t="inlineStr">
        <is>
          <t>Kontant</t>
        </is>
      </c>
      <c r="B36" s="23" t="inlineStr">
        <is>
          <t>Kontant betalning i kassan.</t>
        </is>
      </c>
      <c r="C36" s="24" t="n"/>
      <c r="D36" s="24" t="n"/>
      <c r="E36" s="24" t="n"/>
      <c r="F36" s="24" t="n"/>
    </row>
    <row r="38">
      <c r="A38" s="20" t="inlineStr">
        <is>
          <t>SAMMANFATTNING</t>
        </is>
      </c>
      <c r="B38" s="21" t="n"/>
      <c r="C38" s="21" t="n"/>
      <c r="D38" s="21" t="n"/>
      <c r="E38" s="21" t="n"/>
      <c r="F38" s="22" t="n"/>
    </row>
    <row r="39" ht="30" customHeight="1">
      <c r="A39" s="16" t="inlineStr">
        <is>
          <t>Nyckeltal</t>
        </is>
      </c>
      <c r="B39" s="23" t="inlineStr">
        <is>
          <t>Arket Sammanfattning visar totala inbetalningar, uttag, nettosaldo, moms m.m. automatiskt.</t>
        </is>
      </c>
      <c r="C39" s="24" t="n"/>
      <c r="D39" s="24" t="n"/>
      <c r="E39" s="24" t="n"/>
      <c r="F39" s="24" t="n"/>
    </row>
    <row r="40" ht="30" customHeight="1">
      <c r="A40" s="16" t="inlineStr">
        <is>
          <t>Diagram</t>
        </is>
      </c>
      <c r="B40" s="23" t="inlineStr">
        <is>
          <t>Tre diagram visas: stapeldiagram per månad, cirkeldiagram per kategori och linjediagram för saldo.</t>
        </is>
      </c>
      <c r="C40" s="24" t="n"/>
      <c r="D40" s="24" t="n"/>
      <c r="E40" s="24" t="n"/>
      <c r="F40" s="24" t="n"/>
    </row>
    <row r="41" ht="30" customHeight="1">
      <c r="A41" s="16" t="inlineStr">
        <is>
          <t>Varning</t>
        </is>
      </c>
      <c r="B41" s="23" t="inlineStr">
        <is>
          <t>Om nettosaldot är negativt visas en varning i Sammanfattning-arket.</t>
        </is>
      </c>
      <c r="C41" s="24" t="n"/>
      <c r="D41" s="24" t="n"/>
      <c r="E41" s="24" t="n"/>
      <c r="F41" s="24" t="n"/>
    </row>
    <row r="43">
      <c r="A43" s="20" t="inlineStr">
        <is>
          <t>TIPS</t>
        </is>
      </c>
      <c r="B43" s="21" t="n"/>
      <c r="C43" s="21" t="n"/>
      <c r="D43" s="21" t="n"/>
      <c r="E43" s="21" t="n"/>
      <c r="F43" s="22" t="n"/>
    </row>
    <row r="44" ht="30" customHeight="1">
      <c r="A44" s="16" t="inlineStr">
        <is>
          <t>Ny rad</t>
        </is>
      </c>
      <c r="B44" s="23" t="inlineStr">
        <is>
          <t>Kopiera formler från föregående rad när du lägger till en ny transaktion.</t>
        </is>
      </c>
      <c r="C44" s="24" t="n"/>
      <c r="D44" s="24" t="n"/>
      <c r="E44" s="24" t="n"/>
      <c r="F44" s="24" t="n"/>
    </row>
    <row r="45" ht="30" customHeight="1">
      <c r="A45" s="16" t="inlineStr">
        <is>
          <t>Arkivering</t>
        </is>
      </c>
      <c r="B45" s="23" t="inlineStr">
        <is>
          <t>Spara en kopia av filen varje månad som kassabokens historik.</t>
        </is>
      </c>
      <c r="C45" s="24" t="n"/>
      <c r="D45" s="24" t="n"/>
      <c r="E45" s="24" t="n"/>
      <c r="F45" s="24" t="n"/>
    </row>
    <row r="46" ht="30" customHeight="1">
      <c r="A46" s="16" t="inlineStr">
        <is>
          <t>Revision</t>
        </is>
      </c>
      <c r="B46" s="23" t="inlineStr">
        <is>
          <t>Verifikationsnummer och datum gör det enkelt att spåra transaktioner vid revision.</t>
        </is>
      </c>
      <c r="C46" s="24" t="n"/>
      <c r="D46" s="24" t="n"/>
      <c r="E46" s="24" t="n"/>
      <c r="F46" s="24" t="n"/>
    </row>
  </sheetData>
  <mergeCells count="7">
    <mergeCell ref="A1:F1"/>
    <mergeCell ref="A3:F3"/>
    <mergeCell ref="A8:F8"/>
    <mergeCell ref="A25:F25"/>
    <mergeCell ref="A31:F31"/>
    <mergeCell ref="A38:F38"/>
    <mergeCell ref="A43:F4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2026-06-01T14:56:35Z</dcterms:created>
  <dcterms:modified xmlns:dcterms="http://purl.org/dc/terms/" xmlns:xsi="http://www.w3.org/2001/XMLSchema-instance" xsi:type="dcterms:W3CDTF">2026-06-01T14:56:35Z</dcterms:modified>
</cp:coreProperties>
</file>